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omments1.xml" ContentType="application/vnd.openxmlformats-officedocument.spreadsheetml.comments+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sleys\A-Sally portege files\Papers\current\Submitted papers\Pablo_The sponge pump Character\Paleobiology_Revisions\Pablo's final files -15-08-21\"/>
    </mc:Choice>
  </mc:AlternateContent>
  <xr:revisionPtr revIDLastSave="0" documentId="8_{7D2E97AD-9A18-4160-B672-88505F84803D}" xr6:coauthVersionLast="47" xr6:coauthVersionMax="47" xr10:uidLastSave="{00000000-0000-0000-0000-000000000000}"/>
  <bookViews>
    <workbookView xWindow="-98" yWindow="-98" windowWidth="20715" windowHeight="13276" tabRatio="887" activeTab="4" xr2:uid="{00000000-000D-0000-FFFF-FFFF00000000}"/>
  </bookViews>
  <sheets>
    <sheet name="Read Me" sheetId="1" r:id="rId1"/>
    <sheet name="Figure 3" sheetId="8" r:id="rId2"/>
    <sheet name="Figure 4" sheetId="9" r:id="rId3"/>
    <sheet name="Figure 5 " sheetId="10" r:id="rId4"/>
    <sheet name="Tables 1-3" sheetId="11" r:id="rId5"/>
    <sheet name="ROM specimen catalog No." sheetId="12" r:id="rId6"/>
  </sheets>
  <calcPr calcId="191029"/>
</workbook>
</file>

<file path=xl/calcChain.xml><?xml version="1.0" encoding="utf-8"?>
<calcChain xmlns="http://schemas.openxmlformats.org/spreadsheetml/2006/main">
  <c r="AB51" i="10" l="1"/>
  <c r="AB52" i="10"/>
  <c r="AB53" i="10"/>
  <c r="AB54" i="10"/>
  <c r="AB55" i="10"/>
  <c r="AB56" i="10"/>
  <c r="AB57" i="10"/>
  <c r="AB58" i="10"/>
  <c r="AB59" i="10"/>
  <c r="AB60" i="10"/>
  <c r="AB61" i="10"/>
  <c r="AB62" i="10"/>
  <c r="AB63" i="10"/>
  <c r="AB64" i="10"/>
  <c r="AB65" i="10"/>
  <c r="AB66" i="10"/>
  <c r="AB67" i="10"/>
  <c r="AB68" i="10"/>
  <c r="AB69" i="10"/>
  <c r="AB70" i="10"/>
  <c r="AB71" i="10"/>
  <c r="AB72" i="10"/>
  <c r="AB73" i="10"/>
  <c r="AB74" i="10"/>
  <c r="AB75" i="10"/>
  <c r="AB76" i="10"/>
  <c r="AB77" i="10"/>
  <c r="AB78" i="10"/>
  <c r="AB79" i="10"/>
  <c r="AB80" i="10"/>
  <c r="AB81" i="10"/>
  <c r="AB82" i="10"/>
  <c r="AB83" i="10"/>
  <c r="AB84" i="10"/>
  <c r="AB85" i="10"/>
  <c r="AB86" i="10"/>
  <c r="AB87" i="10"/>
  <c r="AB88" i="10"/>
  <c r="AB89" i="10"/>
  <c r="AB90" i="10"/>
  <c r="AB91" i="10"/>
  <c r="AB92" i="10"/>
  <c r="AB93" i="10"/>
  <c r="AB94" i="10"/>
  <c r="AB95" i="10"/>
  <c r="AB96" i="10"/>
  <c r="AB97" i="10"/>
  <c r="AB98" i="10"/>
  <c r="AB99" i="10"/>
  <c r="AB100" i="10"/>
  <c r="AB101" i="10"/>
  <c r="AB102" i="10"/>
  <c r="AB103" i="10"/>
  <c r="AB104" i="10"/>
  <c r="AB105" i="10"/>
  <c r="AB106" i="10"/>
  <c r="AB107" i="10"/>
  <c r="AB108" i="10"/>
  <c r="AB109" i="10"/>
  <c r="AB110" i="10"/>
  <c r="AB111" i="10"/>
  <c r="AB112" i="10"/>
  <c r="AB113" i="10"/>
  <c r="AB114" i="10"/>
  <c r="R51" i="10"/>
  <c r="R52" i="10"/>
  <c r="R53" i="10"/>
  <c r="R54" i="10"/>
  <c r="R57" i="10"/>
  <c r="R58" i="10"/>
  <c r="R59" i="10"/>
  <c r="R60" i="10"/>
  <c r="R61" i="10"/>
  <c r="R62" i="10"/>
  <c r="R63" i="10"/>
  <c r="R64" i="10"/>
  <c r="R65" i="10"/>
  <c r="R66" i="10"/>
  <c r="R67" i="10"/>
  <c r="R68" i="10"/>
  <c r="R69" i="10"/>
  <c r="R70" i="10"/>
  <c r="R71" i="10"/>
  <c r="R72" i="10"/>
  <c r="R73" i="10"/>
  <c r="R74" i="10"/>
  <c r="R75" i="10"/>
  <c r="R76" i="10"/>
  <c r="R77" i="10"/>
  <c r="R78" i="10"/>
  <c r="R79" i="10"/>
  <c r="R80" i="10"/>
  <c r="R81" i="10"/>
  <c r="R82" i="10"/>
  <c r="R83" i="10"/>
  <c r="R84" i="10"/>
  <c r="R85" i="10"/>
  <c r="R86" i="10"/>
  <c r="R87" i="10"/>
  <c r="R88" i="10"/>
  <c r="R89" i="10"/>
  <c r="R90" i="10"/>
  <c r="R91" i="10"/>
  <c r="R92" i="10"/>
  <c r="R93" i="10"/>
  <c r="R94" i="10"/>
  <c r="R95" i="10"/>
  <c r="R96" i="10"/>
  <c r="R97" i="10"/>
  <c r="R98" i="10"/>
  <c r="R99" i="10"/>
  <c r="R100" i="10"/>
  <c r="R101" i="10"/>
  <c r="R102" i="10"/>
  <c r="R103" i="10"/>
  <c r="CG51" i="10"/>
  <c r="CG52" i="10"/>
  <c r="CG53" i="10"/>
  <c r="CG54" i="10"/>
  <c r="CG55" i="10"/>
  <c r="CG56" i="10"/>
  <c r="CG57" i="10"/>
  <c r="CG58" i="10"/>
  <c r="CG59" i="10"/>
  <c r="CG60" i="10"/>
  <c r="CG61" i="10"/>
  <c r="CG62" i="10"/>
  <c r="CG63" i="10"/>
  <c r="CG64" i="10"/>
  <c r="CG65" i="10"/>
  <c r="CG66" i="10"/>
  <c r="CG67" i="10"/>
  <c r="CG68" i="10"/>
  <c r="CG69" i="10"/>
  <c r="CG70" i="10"/>
  <c r="CG71" i="10"/>
  <c r="CG72" i="10"/>
  <c r="CG73" i="10"/>
  <c r="CG74" i="10"/>
  <c r="CG75" i="10"/>
  <c r="CG76" i="10"/>
  <c r="CG77" i="10"/>
  <c r="CG78" i="10"/>
  <c r="CG79" i="10"/>
  <c r="CG80" i="10"/>
  <c r="CG81" i="10"/>
  <c r="CG82" i="10"/>
  <c r="CG83" i="10"/>
  <c r="CG84" i="10"/>
  <c r="CG85" i="10"/>
  <c r="CG86" i="10"/>
  <c r="CG87" i="10"/>
  <c r="CG88" i="10"/>
  <c r="CG89" i="10"/>
  <c r="CG90" i="10"/>
  <c r="CG91" i="10"/>
  <c r="CG92" i="10"/>
  <c r="CG93" i="10"/>
  <c r="CG94" i="10"/>
  <c r="CG95" i="10"/>
  <c r="CG96" i="10"/>
  <c r="CG97" i="10"/>
  <c r="CG98" i="10"/>
  <c r="CG99" i="10"/>
  <c r="CG100" i="10"/>
  <c r="CG101" i="10"/>
  <c r="CG102" i="10"/>
  <c r="CG103" i="10"/>
  <c r="CG104" i="10"/>
  <c r="CG105" i="10"/>
  <c r="CG106" i="10"/>
  <c r="CG107" i="10"/>
  <c r="CG108" i="10"/>
  <c r="CG109" i="10"/>
  <c r="CG110" i="10"/>
  <c r="CG111" i="10"/>
  <c r="CG112" i="10"/>
  <c r="CG113" i="10"/>
  <c r="CG114" i="10"/>
  <c r="CG115" i="10"/>
  <c r="CG116" i="10"/>
  <c r="CG117" i="10"/>
  <c r="CG118" i="10"/>
  <c r="CG119" i="10"/>
  <c r="CG120" i="10"/>
  <c r="CG121" i="10"/>
  <c r="CG122" i="10"/>
  <c r="CG123" i="10"/>
  <c r="CG124" i="10"/>
  <c r="CG125" i="10"/>
  <c r="CG126" i="10"/>
  <c r="CG127" i="10"/>
  <c r="CG128" i="10"/>
  <c r="CG129" i="10"/>
  <c r="CG130" i="10"/>
  <c r="CG131" i="10"/>
  <c r="CG132" i="10"/>
  <c r="CG133" i="10"/>
  <c r="CG134" i="10"/>
  <c r="CG135" i="10"/>
  <c r="CG136" i="10"/>
  <c r="CG137" i="10"/>
  <c r="CG138" i="10"/>
  <c r="CG139" i="10"/>
  <c r="CG140" i="10"/>
  <c r="CG141" i="10"/>
  <c r="CG142" i="10"/>
  <c r="CG143" i="10"/>
  <c r="CG144" i="10"/>
  <c r="CG145" i="10"/>
  <c r="CG146" i="10"/>
  <c r="CG147" i="10"/>
  <c r="CG148" i="10"/>
  <c r="CG149" i="10"/>
  <c r="CG150" i="10"/>
  <c r="CG151" i="10"/>
  <c r="CG152" i="10"/>
  <c r="CG153" i="10"/>
  <c r="CG154" i="10"/>
  <c r="CG155" i="10"/>
  <c r="CG156" i="10"/>
  <c r="CG157" i="10"/>
  <c r="CG158" i="10"/>
  <c r="CG159" i="10"/>
  <c r="CG160" i="10"/>
  <c r="CG161" i="10"/>
  <c r="CG162" i="10"/>
  <c r="CG163" i="10"/>
  <c r="CG164" i="10"/>
  <c r="CG165" i="10"/>
  <c r="CG166" i="10"/>
  <c r="CG167" i="10"/>
  <c r="CG168" i="10"/>
  <c r="CG169" i="10"/>
  <c r="CG170" i="10"/>
  <c r="CG171" i="10"/>
  <c r="CG172" i="10"/>
  <c r="CG173" i="10"/>
  <c r="CG174" i="10"/>
  <c r="CG175" i="10"/>
  <c r="CG176" i="10"/>
  <c r="CG177" i="10"/>
  <c r="CG178" i="10"/>
  <c r="BW51" i="10"/>
  <c r="BW52" i="10"/>
  <c r="BW53" i="10"/>
  <c r="BW54" i="10"/>
  <c r="BW57" i="10"/>
  <c r="BW58" i="10"/>
  <c r="BW59" i="10"/>
  <c r="BW60" i="10"/>
  <c r="BW61" i="10"/>
  <c r="BW62" i="10"/>
  <c r="BW63" i="10"/>
  <c r="BW64" i="10"/>
  <c r="BW65" i="10"/>
  <c r="BW66" i="10"/>
  <c r="BW67" i="10"/>
  <c r="BW68" i="10"/>
  <c r="BW69" i="10"/>
  <c r="BW70" i="10"/>
  <c r="BW71" i="10"/>
  <c r="BW72" i="10"/>
  <c r="BW73" i="10"/>
  <c r="BW74" i="10"/>
  <c r="BW75" i="10"/>
  <c r="BW76" i="10"/>
  <c r="BW77" i="10"/>
  <c r="BW78" i="10"/>
  <c r="BW79" i="10"/>
  <c r="BW80" i="10"/>
  <c r="BW81" i="10"/>
  <c r="BW82" i="10"/>
  <c r="BW83" i="10"/>
  <c r="BW84" i="10"/>
  <c r="BW85" i="10"/>
  <c r="BW86" i="10"/>
  <c r="BW87" i="10"/>
  <c r="BW88" i="10"/>
  <c r="BW89" i="10"/>
  <c r="BW90" i="10"/>
  <c r="BW91" i="10"/>
  <c r="BW92" i="10"/>
  <c r="BW93" i="10"/>
  <c r="BW94" i="10"/>
  <c r="BW95" i="10"/>
  <c r="BW96" i="10"/>
  <c r="BW97" i="10"/>
  <c r="BW98" i="10"/>
  <c r="BW99" i="10"/>
  <c r="BW100" i="10"/>
  <c r="BW101" i="10"/>
  <c r="BW102" i="10"/>
  <c r="BW103" i="10"/>
  <c r="BW104" i="10"/>
  <c r="BW105" i="10"/>
  <c r="BW106" i="10"/>
  <c r="BW107" i="10"/>
  <c r="BW108" i="10"/>
  <c r="BW109" i="10"/>
  <c r="BW110" i="10"/>
  <c r="BW111" i="10"/>
  <c r="BW112" i="10"/>
  <c r="BW113" i="10"/>
  <c r="BW114" i="10"/>
  <c r="BW115" i="10"/>
  <c r="BW116" i="10"/>
  <c r="BW117" i="10"/>
  <c r="BW118" i="10"/>
  <c r="BW119" i="10"/>
  <c r="BW120" i="10"/>
  <c r="BW121" i="10"/>
  <c r="BW122" i="10"/>
  <c r="BW123" i="10"/>
  <c r="BW124" i="10"/>
  <c r="BW125" i="10"/>
  <c r="BW126" i="10"/>
  <c r="BW127" i="10"/>
  <c r="BW128" i="10"/>
  <c r="BW129" i="10"/>
  <c r="BW130" i="10"/>
  <c r="BW131" i="10"/>
  <c r="BW132" i="10"/>
  <c r="BW133" i="10"/>
  <c r="BW134" i="10"/>
  <c r="BW135" i="10"/>
  <c r="BW136" i="10"/>
  <c r="BW137" i="10"/>
  <c r="BW138" i="10"/>
  <c r="BW139" i="10"/>
  <c r="BW140" i="10"/>
  <c r="BW141" i="10"/>
  <c r="BW142" i="10"/>
  <c r="BW143" i="10"/>
  <c r="BW144" i="10"/>
  <c r="BW145" i="10"/>
  <c r="BW146" i="10"/>
  <c r="BW147" i="10"/>
  <c r="BW148" i="10"/>
  <c r="BW149" i="10"/>
  <c r="BW150" i="10"/>
  <c r="BW151" i="10"/>
  <c r="BW152" i="10"/>
  <c r="BW153" i="10"/>
  <c r="BW154" i="10"/>
  <c r="BW155" i="10"/>
  <c r="BW156" i="10"/>
  <c r="BW157" i="10"/>
  <c r="BW158" i="10"/>
  <c r="BW159" i="10"/>
  <c r="BW160" i="10"/>
  <c r="BW161" i="10"/>
  <c r="BW162" i="10"/>
  <c r="BW163" i="10"/>
  <c r="BW164" i="10"/>
  <c r="BW165" i="10"/>
  <c r="BW166" i="10"/>
  <c r="BW167" i="10"/>
  <c r="BO58" i="10"/>
  <c r="BO51" i="10"/>
  <c r="BO52" i="10"/>
  <c r="BO53" i="10"/>
  <c r="BO54" i="10"/>
  <c r="BO55" i="10"/>
  <c r="BO56" i="10"/>
  <c r="BO57" i="10"/>
  <c r="BO59" i="10"/>
  <c r="BO60" i="10"/>
  <c r="BO61" i="10"/>
  <c r="BO62" i="10"/>
  <c r="BO63" i="10"/>
  <c r="BO64" i="10"/>
  <c r="BO65" i="10"/>
  <c r="BO66" i="10"/>
  <c r="BO67" i="10"/>
  <c r="BO68" i="10"/>
  <c r="BO69" i="10"/>
  <c r="BO70" i="10"/>
  <c r="BO71" i="10"/>
  <c r="BO72" i="10"/>
  <c r="BO73" i="10"/>
  <c r="BO74" i="10"/>
  <c r="BO75" i="10"/>
  <c r="BO76" i="10"/>
  <c r="BO77" i="10"/>
  <c r="BO78" i="10"/>
  <c r="BO79" i="10"/>
  <c r="BO80" i="10"/>
  <c r="BO81" i="10"/>
  <c r="BO82" i="10"/>
  <c r="BO83" i="10"/>
  <c r="BO84" i="10"/>
  <c r="BO85" i="10"/>
  <c r="BO86" i="10"/>
  <c r="BO87" i="10"/>
  <c r="BO88" i="10"/>
  <c r="BO89" i="10"/>
  <c r="BO90" i="10"/>
  <c r="BO91" i="10"/>
  <c r="BO92" i="10"/>
  <c r="BO93" i="10"/>
  <c r="BO94" i="10"/>
  <c r="BO95" i="10"/>
  <c r="BO96" i="10"/>
  <c r="BO97" i="10"/>
  <c r="BO98" i="10"/>
  <c r="BO99" i="10"/>
  <c r="BO100" i="10"/>
  <c r="BE53" i="10"/>
  <c r="BE54" i="10"/>
  <c r="BE55" i="10"/>
  <c r="BE58" i="10"/>
  <c r="BE59" i="10"/>
  <c r="BE60" i="10"/>
  <c r="BE61" i="10"/>
  <c r="BE62" i="10"/>
  <c r="BE63" i="10"/>
  <c r="BE64" i="10"/>
  <c r="BE65" i="10"/>
  <c r="BE66" i="10"/>
  <c r="BE67" i="10"/>
  <c r="BE68" i="10"/>
  <c r="BE69" i="10"/>
  <c r="BE70" i="10"/>
  <c r="BE71" i="10"/>
  <c r="BE72" i="10"/>
  <c r="BE73" i="10"/>
  <c r="BE74" i="10"/>
  <c r="BE75" i="10"/>
  <c r="BE76" i="10"/>
  <c r="BE77" i="10"/>
  <c r="BE78" i="10"/>
  <c r="BE79" i="10"/>
  <c r="BE80" i="10"/>
  <c r="BE81" i="10"/>
  <c r="BE82" i="10"/>
  <c r="BE83" i="10"/>
  <c r="BE84" i="10"/>
  <c r="BE85" i="10"/>
  <c r="BE86" i="10"/>
  <c r="BE87" i="10"/>
  <c r="BE88" i="10"/>
  <c r="BE89" i="10"/>
  <c r="BE90" i="10"/>
  <c r="BE91" i="10"/>
  <c r="BE92" i="10"/>
  <c r="BE93" i="10"/>
  <c r="BE94" i="10"/>
  <c r="BE95" i="10"/>
  <c r="BE96" i="10"/>
  <c r="BE97" i="10"/>
  <c r="BE98" i="10"/>
  <c r="BE99" i="10"/>
  <c r="BE100" i="10"/>
  <c r="BE101" i="10"/>
  <c r="BE102" i="10"/>
  <c r="BE103" i="10"/>
  <c r="BE104" i="10"/>
  <c r="BE105" i="10"/>
  <c r="BE106" i="10"/>
  <c r="BE107" i="10"/>
  <c r="BE108" i="10"/>
  <c r="BE109" i="10"/>
  <c r="BE110" i="10"/>
  <c r="BE111" i="10"/>
  <c r="BE112" i="10"/>
  <c r="BE113" i="10"/>
  <c r="BE114" i="10"/>
  <c r="BE115" i="10"/>
  <c r="BE116" i="10"/>
  <c r="BE117" i="10"/>
  <c r="BE118" i="10"/>
  <c r="BE119" i="10"/>
  <c r="BE120" i="10"/>
  <c r="BE121" i="10"/>
  <c r="BE122" i="10"/>
  <c r="BE123" i="10"/>
  <c r="BE124" i="10"/>
  <c r="BE125" i="10"/>
  <c r="BE126" i="10"/>
  <c r="BE127" i="10"/>
  <c r="BE128" i="10"/>
  <c r="BE129" i="10"/>
  <c r="BE130" i="10"/>
  <c r="BE131" i="10"/>
  <c r="BE132" i="10"/>
  <c r="BE133" i="10"/>
  <c r="BE134" i="10"/>
  <c r="BE135" i="10"/>
  <c r="BE136" i="10"/>
  <c r="BE137" i="10"/>
  <c r="BE138" i="10"/>
  <c r="BE139" i="10"/>
  <c r="BE140" i="10"/>
  <c r="BE141" i="10"/>
  <c r="BE142" i="10"/>
  <c r="BE143" i="10"/>
  <c r="BE144" i="10"/>
  <c r="BE145" i="10"/>
  <c r="BE146" i="10"/>
  <c r="BE147" i="10"/>
  <c r="BE148" i="10"/>
  <c r="BE149" i="10"/>
  <c r="BE150" i="10"/>
  <c r="BE151" i="10"/>
  <c r="BE152" i="10"/>
  <c r="BE153" i="10"/>
  <c r="BE154" i="10"/>
  <c r="BE155" i="10"/>
  <c r="BE156" i="10"/>
  <c r="BE157" i="10"/>
  <c r="BE158" i="10"/>
  <c r="BE159" i="10"/>
  <c r="BE160" i="10"/>
  <c r="BE161" i="10"/>
  <c r="BE162" i="10"/>
  <c r="BE163" i="10"/>
  <c r="BE164" i="10"/>
  <c r="BE165" i="10"/>
  <c r="BE166" i="10"/>
  <c r="BE167" i="10"/>
  <c r="BE168" i="10"/>
  <c r="BE52" i="10"/>
  <c r="AU51" i="10"/>
  <c r="AU52" i="10"/>
  <c r="AU53" i="10"/>
  <c r="AU54" i="10"/>
  <c r="AU55" i="10"/>
  <c r="AU56" i="10"/>
  <c r="AU57" i="10"/>
  <c r="AU58" i="10"/>
  <c r="AU59" i="10"/>
  <c r="AU60" i="10"/>
  <c r="AU61" i="10"/>
  <c r="AU62" i="10"/>
  <c r="AU63" i="10"/>
  <c r="AU64" i="10"/>
  <c r="AU65" i="10"/>
  <c r="AU66" i="10"/>
  <c r="AU67" i="10"/>
  <c r="AU68" i="10"/>
  <c r="AU69" i="10"/>
  <c r="AU70" i="10"/>
  <c r="AU71" i="10"/>
  <c r="AU72" i="10"/>
  <c r="AU73" i="10"/>
  <c r="AU74" i="10"/>
  <c r="AU75" i="10"/>
  <c r="AU76" i="10"/>
  <c r="AU77" i="10"/>
  <c r="AU78" i="10"/>
  <c r="AU79" i="10"/>
  <c r="AU80" i="10"/>
  <c r="AU81" i="10"/>
  <c r="AU82" i="10"/>
  <c r="AU83" i="10"/>
  <c r="AU84" i="10"/>
  <c r="AU85" i="10"/>
  <c r="AU86" i="10"/>
  <c r="AU87" i="10"/>
  <c r="AU88" i="10"/>
  <c r="AK52" i="10"/>
  <c r="AK51" i="10"/>
  <c r="AK53" i="10"/>
  <c r="AK54" i="10"/>
  <c r="AK55" i="10"/>
  <c r="AK56" i="10"/>
  <c r="AK57" i="10"/>
  <c r="AK58" i="10"/>
  <c r="AK59" i="10"/>
  <c r="AK60" i="10"/>
  <c r="BN62" i="10" l="1"/>
  <c r="BM62" i="10"/>
  <c r="BN61" i="10"/>
  <c r="BM61" i="10"/>
  <c r="I186" i="10"/>
  <c r="H186" i="10"/>
  <c r="J37" i="10"/>
  <c r="I353" i="10"/>
  <c r="H353" i="10"/>
  <c r="G353" i="10"/>
  <c r="I352" i="10"/>
  <c r="H352" i="10"/>
  <c r="G352" i="10"/>
  <c r="I351" i="10"/>
  <c r="H351" i="10"/>
  <c r="G351" i="10"/>
  <c r="I350" i="10"/>
  <c r="H350" i="10"/>
  <c r="G350" i="10"/>
  <c r="I349" i="10"/>
  <c r="H349" i="10"/>
  <c r="G349" i="10"/>
  <c r="I348" i="10"/>
  <c r="H348" i="10"/>
  <c r="G348" i="10"/>
  <c r="I347" i="10"/>
  <c r="H347" i="10"/>
  <c r="G347" i="10"/>
  <c r="I346" i="10"/>
  <c r="H346" i="10"/>
  <c r="G346" i="10"/>
  <c r="I345" i="10"/>
  <c r="H345" i="10"/>
  <c r="G345" i="10"/>
  <c r="I344" i="10"/>
  <c r="H344" i="10"/>
  <c r="G344" i="10"/>
  <c r="I343" i="10"/>
  <c r="H343" i="10"/>
  <c r="G343" i="10"/>
  <c r="I342" i="10"/>
  <c r="H342" i="10"/>
  <c r="G342" i="10"/>
  <c r="I341" i="10"/>
  <c r="H341" i="10"/>
  <c r="G341" i="10"/>
  <c r="I340" i="10"/>
  <c r="H340" i="10"/>
  <c r="G340" i="10"/>
  <c r="I339" i="10"/>
  <c r="H339" i="10"/>
  <c r="G339" i="10"/>
  <c r="I338" i="10"/>
  <c r="H338" i="10"/>
  <c r="G338" i="10"/>
  <c r="I337" i="10"/>
  <c r="H337" i="10"/>
  <c r="G337" i="10"/>
  <c r="I336" i="10"/>
  <c r="H336" i="10"/>
  <c r="G336" i="10"/>
  <c r="I335" i="10"/>
  <c r="H335" i="10"/>
  <c r="G335" i="10"/>
  <c r="I334" i="10"/>
  <c r="H334" i="10"/>
  <c r="G334" i="10"/>
  <c r="I333" i="10"/>
  <c r="H333" i="10"/>
  <c r="G333" i="10"/>
  <c r="I332" i="10"/>
  <c r="H332" i="10"/>
  <c r="G332" i="10"/>
  <c r="I331" i="10"/>
  <c r="H331" i="10"/>
  <c r="G331" i="10"/>
  <c r="I330" i="10"/>
  <c r="H330" i="10"/>
  <c r="G330" i="10"/>
  <c r="I329" i="10"/>
  <c r="H329" i="10"/>
  <c r="G329" i="10"/>
  <c r="I328" i="10"/>
  <c r="H328" i="10"/>
  <c r="G328" i="10"/>
  <c r="I327" i="10"/>
  <c r="H327" i="10"/>
  <c r="G327" i="10"/>
  <c r="I326" i="10"/>
  <c r="H326" i="10"/>
  <c r="G326" i="10"/>
  <c r="I325" i="10"/>
  <c r="H325" i="10"/>
  <c r="G325" i="10"/>
  <c r="I324" i="10"/>
  <c r="H324" i="10"/>
  <c r="G324" i="10"/>
  <c r="I323" i="10"/>
  <c r="H323" i="10"/>
  <c r="G323" i="10"/>
  <c r="I322" i="10"/>
  <c r="H322" i="10"/>
  <c r="G322" i="10"/>
  <c r="I321" i="10"/>
  <c r="H321" i="10"/>
  <c r="G321" i="10"/>
  <c r="I320" i="10"/>
  <c r="H320" i="10"/>
  <c r="G320" i="10"/>
  <c r="I319" i="10"/>
  <c r="H319" i="10"/>
  <c r="G319" i="10"/>
  <c r="I318" i="10"/>
  <c r="H318" i="10"/>
  <c r="G318" i="10"/>
  <c r="I317" i="10"/>
  <c r="H317" i="10"/>
  <c r="G317" i="10"/>
  <c r="I316" i="10"/>
  <c r="H316" i="10"/>
  <c r="G316" i="10"/>
  <c r="I315" i="10"/>
  <c r="H315" i="10"/>
  <c r="G315" i="10"/>
  <c r="I314" i="10"/>
  <c r="H314" i="10"/>
  <c r="G314" i="10"/>
  <c r="I313" i="10"/>
  <c r="H313" i="10"/>
  <c r="G313" i="10"/>
  <c r="I312" i="10"/>
  <c r="H312" i="10"/>
  <c r="G312" i="10"/>
  <c r="I311" i="10"/>
  <c r="H311" i="10"/>
  <c r="G311" i="10"/>
  <c r="I310" i="10"/>
  <c r="H310" i="10"/>
  <c r="G310" i="10"/>
  <c r="I309" i="10"/>
  <c r="H309" i="10"/>
  <c r="G309" i="10"/>
  <c r="I308" i="10"/>
  <c r="H308" i="10"/>
  <c r="G308" i="10"/>
  <c r="I307" i="10"/>
  <c r="H307" i="10"/>
  <c r="G307" i="10"/>
  <c r="I306" i="10"/>
  <c r="H306" i="10"/>
  <c r="G306" i="10"/>
  <c r="I305" i="10"/>
  <c r="H305" i="10"/>
  <c r="G305" i="10"/>
  <c r="I304" i="10"/>
  <c r="H304" i="10"/>
  <c r="G304" i="10"/>
  <c r="I303" i="10"/>
  <c r="H303" i="10"/>
  <c r="G303" i="10"/>
  <c r="I302" i="10"/>
  <c r="H302" i="10"/>
  <c r="G302" i="10"/>
  <c r="I301" i="10"/>
  <c r="H301" i="10"/>
  <c r="G301" i="10"/>
  <c r="I300" i="10"/>
  <c r="H300" i="10"/>
  <c r="G300" i="10"/>
  <c r="I299" i="10"/>
  <c r="H299" i="10"/>
  <c r="G299" i="10"/>
  <c r="I298" i="10"/>
  <c r="H298" i="10"/>
  <c r="G298" i="10"/>
  <c r="I297" i="10"/>
  <c r="H297" i="10"/>
  <c r="G297" i="10"/>
  <c r="I296" i="10"/>
  <c r="H296" i="10"/>
  <c r="G296" i="10"/>
  <c r="I295" i="10"/>
  <c r="H295" i="10"/>
  <c r="G295" i="10"/>
  <c r="I294" i="10"/>
  <c r="H294" i="10"/>
  <c r="G294" i="10"/>
  <c r="I293" i="10"/>
  <c r="H293" i="10"/>
  <c r="G293" i="10"/>
  <c r="I292" i="10"/>
  <c r="H292" i="10"/>
  <c r="G292" i="10"/>
  <c r="I291" i="10"/>
  <c r="H291" i="10"/>
  <c r="G291" i="10"/>
  <c r="I290" i="10"/>
  <c r="H290" i="10"/>
  <c r="G290" i="10"/>
  <c r="I289" i="10"/>
  <c r="H289" i="10"/>
  <c r="G289" i="10"/>
  <c r="I288" i="10"/>
  <c r="H288" i="10"/>
  <c r="G288" i="10"/>
  <c r="I287" i="10"/>
  <c r="H287" i="10"/>
  <c r="G287" i="10"/>
  <c r="I286" i="10"/>
  <c r="H286" i="10"/>
  <c r="G286" i="10"/>
  <c r="I285" i="10"/>
  <c r="H285" i="10"/>
  <c r="G285" i="10"/>
  <c r="I284" i="10"/>
  <c r="H284" i="10"/>
  <c r="G284" i="10"/>
  <c r="I283" i="10"/>
  <c r="H283" i="10"/>
  <c r="G283" i="10"/>
  <c r="I282" i="10"/>
  <c r="H282" i="10"/>
  <c r="G282" i="10"/>
  <c r="I281" i="10"/>
  <c r="H281" i="10"/>
  <c r="G281" i="10"/>
  <c r="I280" i="10"/>
  <c r="H280" i="10"/>
  <c r="G280" i="10"/>
  <c r="I279" i="10"/>
  <c r="H279" i="10"/>
  <c r="G279" i="10"/>
  <c r="I278" i="10"/>
  <c r="H278" i="10"/>
  <c r="G278" i="10"/>
  <c r="I277" i="10"/>
  <c r="H277" i="10"/>
  <c r="G277" i="10"/>
  <c r="I276" i="10"/>
  <c r="H276" i="10"/>
  <c r="G276" i="10"/>
  <c r="I275" i="10"/>
  <c r="H275" i="10"/>
  <c r="G275" i="10"/>
  <c r="I274" i="10"/>
  <c r="H274" i="10"/>
  <c r="G274" i="10"/>
  <c r="I273" i="10"/>
  <c r="H273" i="10"/>
  <c r="G273" i="10"/>
  <c r="I272" i="10"/>
  <c r="H272" i="10"/>
  <c r="G272" i="10"/>
  <c r="I271" i="10"/>
  <c r="H271" i="10"/>
  <c r="G271" i="10"/>
  <c r="I270" i="10"/>
  <c r="H270" i="10"/>
  <c r="G270" i="10"/>
  <c r="I269" i="10"/>
  <c r="H269" i="10"/>
  <c r="G269" i="10"/>
  <c r="I268" i="10"/>
  <c r="H268" i="10"/>
  <c r="G268" i="10"/>
  <c r="I267" i="10"/>
  <c r="H267" i="10"/>
  <c r="G267" i="10"/>
  <c r="I266" i="10"/>
  <c r="H266" i="10"/>
  <c r="G266" i="10"/>
  <c r="I265" i="10"/>
  <c r="H265" i="10"/>
  <c r="G265" i="10"/>
  <c r="I264" i="10"/>
  <c r="H264" i="10"/>
  <c r="G264" i="10"/>
  <c r="I263" i="10"/>
  <c r="H263" i="10"/>
  <c r="G263" i="10"/>
  <c r="I262" i="10"/>
  <c r="H262" i="10"/>
  <c r="G262" i="10"/>
  <c r="I261" i="10"/>
  <c r="H261" i="10"/>
  <c r="G261" i="10"/>
  <c r="I260" i="10"/>
  <c r="H260" i="10"/>
  <c r="G260" i="10"/>
  <c r="I259" i="10"/>
  <c r="H259" i="10"/>
  <c r="G259" i="10"/>
  <c r="I258" i="10"/>
  <c r="H258" i="10"/>
  <c r="G258" i="10"/>
  <c r="I257" i="10"/>
  <c r="H257" i="10"/>
  <c r="G257" i="10"/>
  <c r="I256" i="10"/>
  <c r="H256" i="10"/>
  <c r="G256" i="10"/>
  <c r="I255" i="10"/>
  <c r="H255" i="10"/>
  <c r="G255" i="10"/>
  <c r="I254" i="10"/>
  <c r="H254" i="10"/>
  <c r="G254" i="10"/>
  <c r="I253" i="10"/>
  <c r="H253" i="10"/>
  <c r="G253" i="10"/>
  <c r="I252" i="10"/>
  <c r="H252" i="10"/>
  <c r="G252" i="10"/>
  <c r="I251" i="10"/>
  <c r="H251" i="10"/>
  <c r="G251" i="10"/>
  <c r="I250" i="10"/>
  <c r="H250" i="10"/>
  <c r="G250" i="10"/>
  <c r="I249" i="10"/>
  <c r="H249" i="10"/>
  <c r="G249" i="10"/>
  <c r="I248" i="10"/>
  <c r="H248" i="10"/>
  <c r="G248" i="10"/>
  <c r="I247" i="10"/>
  <c r="H247" i="10"/>
  <c r="G247" i="10"/>
  <c r="I246" i="10"/>
  <c r="H246" i="10"/>
  <c r="G246" i="10"/>
  <c r="I245" i="10"/>
  <c r="H245" i="10"/>
  <c r="G245" i="10"/>
  <c r="I244" i="10"/>
  <c r="H244" i="10"/>
  <c r="G244" i="10"/>
  <c r="I243" i="10"/>
  <c r="H243" i="10"/>
  <c r="G243" i="10"/>
  <c r="I242" i="10"/>
  <c r="H242" i="10"/>
  <c r="G242" i="10"/>
  <c r="I241" i="10"/>
  <c r="H241" i="10"/>
  <c r="G241" i="10"/>
  <c r="I240" i="10"/>
  <c r="H240" i="10"/>
  <c r="G240" i="10"/>
  <c r="I239" i="10"/>
  <c r="H239" i="10"/>
  <c r="G239" i="10"/>
  <c r="I238" i="10"/>
  <c r="H238" i="10"/>
  <c r="G238" i="10"/>
  <c r="I237" i="10"/>
  <c r="H237" i="10"/>
  <c r="G237" i="10"/>
  <c r="I236" i="10"/>
  <c r="H236" i="10"/>
  <c r="G236" i="10"/>
  <c r="I235" i="10"/>
  <c r="H235" i="10"/>
  <c r="G235" i="10"/>
  <c r="I234" i="10"/>
  <c r="H234" i="10"/>
  <c r="G234" i="10"/>
  <c r="I233" i="10"/>
  <c r="H233" i="10"/>
  <c r="G233" i="10"/>
  <c r="I232" i="10"/>
  <c r="H232" i="10"/>
  <c r="G232" i="10"/>
  <c r="I231" i="10"/>
  <c r="H231" i="10"/>
  <c r="G231" i="10"/>
  <c r="I230" i="10"/>
  <c r="H230" i="10"/>
  <c r="G230" i="10"/>
  <c r="I229" i="10"/>
  <c r="H229" i="10"/>
  <c r="G229" i="10"/>
  <c r="I228" i="10"/>
  <c r="H228" i="10"/>
  <c r="G228" i="10"/>
  <c r="I227" i="10"/>
  <c r="H227" i="10"/>
  <c r="G227" i="10"/>
  <c r="I226" i="10"/>
  <c r="H226" i="10"/>
  <c r="G226" i="10"/>
  <c r="I225" i="10"/>
  <c r="H225" i="10"/>
  <c r="G225" i="10"/>
  <c r="I224" i="10"/>
  <c r="H224" i="10"/>
  <c r="G224" i="10"/>
  <c r="I223" i="10"/>
  <c r="H223" i="10"/>
  <c r="G223" i="10"/>
  <c r="I222" i="10"/>
  <c r="H222" i="10"/>
  <c r="I221" i="10"/>
  <c r="H221" i="10"/>
  <c r="I220" i="10"/>
  <c r="H220" i="10"/>
  <c r="I219" i="10"/>
  <c r="H219" i="10"/>
  <c r="I218" i="10"/>
  <c r="H218" i="10"/>
  <c r="I217" i="10"/>
  <c r="H217" i="10"/>
  <c r="I216" i="10"/>
  <c r="H216" i="10"/>
  <c r="I215" i="10"/>
  <c r="H215" i="10"/>
  <c r="I214" i="10"/>
  <c r="H214" i="10"/>
  <c r="I213" i="10"/>
  <c r="H213" i="10"/>
  <c r="I212" i="10"/>
  <c r="H212" i="10"/>
  <c r="I211" i="10"/>
  <c r="H211" i="10"/>
  <c r="I210" i="10"/>
  <c r="H210" i="10"/>
  <c r="I209" i="10"/>
  <c r="H209" i="10"/>
  <c r="I208" i="10"/>
  <c r="H208" i="10"/>
  <c r="I207" i="10"/>
  <c r="H207" i="10"/>
  <c r="I206" i="10"/>
  <c r="H206" i="10"/>
  <c r="I205" i="10"/>
  <c r="H205" i="10"/>
  <c r="I204" i="10"/>
  <c r="H204" i="10"/>
  <c r="I203" i="10"/>
  <c r="H203" i="10"/>
  <c r="I202" i="10"/>
  <c r="H202" i="10"/>
  <c r="I201" i="10"/>
  <c r="H201" i="10"/>
  <c r="I200" i="10"/>
  <c r="H200" i="10"/>
  <c r="I199" i="10"/>
  <c r="H199" i="10"/>
  <c r="I198" i="10"/>
  <c r="H198" i="10"/>
  <c r="I197" i="10"/>
  <c r="H197" i="10"/>
  <c r="I196" i="10"/>
  <c r="H196" i="10"/>
  <c r="I195" i="10"/>
  <c r="H195" i="10"/>
  <c r="I194" i="10"/>
  <c r="H194" i="10"/>
  <c r="I193" i="10"/>
  <c r="H193" i="10"/>
  <c r="I192" i="10"/>
  <c r="H192" i="10"/>
  <c r="I191" i="10"/>
  <c r="H191" i="10"/>
  <c r="I190" i="10"/>
  <c r="H190" i="10"/>
  <c r="I189" i="10"/>
  <c r="H189" i="10"/>
  <c r="I188" i="10"/>
  <c r="H188" i="10"/>
  <c r="I187" i="10"/>
  <c r="H187" i="10"/>
  <c r="I185" i="10"/>
  <c r="H185" i="10"/>
  <c r="I184" i="10"/>
  <c r="H184" i="10"/>
  <c r="I183" i="10"/>
  <c r="H183" i="10"/>
  <c r="I182" i="10"/>
  <c r="H182" i="10"/>
  <c r="I181" i="10"/>
  <c r="H181" i="10"/>
  <c r="I180" i="10"/>
  <c r="H180" i="10"/>
  <c r="I179" i="10"/>
  <c r="H179" i="10"/>
  <c r="I178" i="10"/>
  <c r="H178" i="10"/>
  <c r="I177" i="10"/>
  <c r="H177" i="10"/>
  <c r="I176" i="10"/>
  <c r="H176" i="10"/>
  <c r="I175" i="10"/>
  <c r="H175" i="10"/>
  <c r="I174" i="10"/>
  <c r="H174" i="10"/>
  <c r="I173" i="10"/>
  <c r="H173" i="10"/>
  <c r="I172" i="10"/>
  <c r="H172" i="10"/>
  <c r="I171" i="10"/>
  <c r="H171" i="10"/>
  <c r="I170" i="10"/>
  <c r="H170" i="10"/>
  <c r="I169" i="10"/>
  <c r="H169" i="10"/>
  <c r="I168" i="10"/>
  <c r="H168" i="10"/>
  <c r="I167" i="10"/>
  <c r="H167" i="10"/>
  <c r="I166" i="10"/>
  <c r="H166" i="10"/>
  <c r="I165" i="10"/>
  <c r="H165" i="10"/>
  <c r="I164" i="10"/>
  <c r="H164" i="10"/>
  <c r="I163" i="10"/>
  <c r="H163" i="10"/>
  <c r="I162" i="10"/>
  <c r="H162" i="10"/>
  <c r="I161" i="10"/>
  <c r="H161" i="10"/>
  <c r="I160" i="10"/>
  <c r="H160" i="10"/>
  <c r="I159" i="10"/>
  <c r="H159" i="10"/>
  <c r="I158" i="10"/>
  <c r="H158" i="10"/>
  <c r="I157" i="10"/>
  <c r="H157" i="10"/>
  <c r="I156" i="10"/>
  <c r="H156" i="10"/>
  <c r="I155" i="10"/>
  <c r="H155" i="10"/>
  <c r="I154" i="10"/>
  <c r="H154" i="10"/>
  <c r="I153" i="10"/>
  <c r="H153" i="10"/>
  <c r="I152" i="10"/>
  <c r="H152" i="10"/>
  <c r="I151" i="10"/>
  <c r="H151" i="10"/>
  <c r="I150" i="10"/>
  <c r="H150" i="10"/>
  <c r="I149" i="10"/>
  <c r="H149" i="10"/>
  <c r="I148" i="10"/>
  <c r="H148" i="10"/>
  <c r="I147" i="10"/>
  <c r="H147" i="10"/>
  <c r="I146" i="10"/>
  <c r="H146" i="10"/>
  <c r="I145" i="10"/>
  <c r="H145" i="10"/>
  <c r="I144" i="10"/>
  <c r="H144" i="10"/>
  <c r="I143" i="10"/>
  <c r="H143" i="10"/>
  <c r="I142" i="10"/>
  <c r="H142" i="10"/>
  <c r="I141" i="10"/>
  <c r="H141" i="10"/>
  <c r="I140" i="10"/>
  <c r="H140" i="10"/>
  <c r="I139" i="10"/>
  <c r="H139" i="10"/>
  <c r="I138" i="10"/>
  <c r="H138" i="10"/>
  <c r="I137" i="10"/>
  <c r="H137" i="10"/>
  <c r="I136" i="10"/>
  <c r="H136" i="10"/>
  <c r="I135" i="10"/>
  <c r="H135" i="10"/>
  <c r="I134" i="10"/>
  <c r="H134" i="10"/>
  <c r="I133" i="10"/>
  <c r="H133" i="10"/>
  <c r="I132" i="10"/>
  <c r="H132" i="10"/>
  <c r="I131" i="10"/>
  <c r="H131" i="10"/>
  <c r="I130" i="10"/>
  <c r="H130" i="10"/>
  <c r="I129" i="10"/>
  <c r="H129" i="10"/>
  <c r="I128" i="10"/>
  <c r="H128" i="10"/>
  <c r="I127" i="10"/>
  <c r="H127" i="10"/>
  <c r="I126" i="10"/>
  <c r="H126" i="10"/>
  <c r="I125" i="10"/>
  <c r="H125" i="10"/>
  <c r="I124" i="10"/>
  <c r="H124" i="10"/>
  <c r="I123" i="10"/>
  <c r="H123" i="10"/>
  <c r="I122" i="10"/>
  <c r="H122" i="10"/>
  <c r="I121" i="10"/>
  <c r="H121" i="10"/>
  <c r="I120" i="10"/>
  <c r="H120" i="10"/>
  <c r="I119" i="10"/>
  <c r="H119" i="10"/>
  <c r="I118" i="10"/>
  <c r="H118" i="10"/>
  <c r="I117" i="10"/>
  <c r="H117" i="10"/>
  <c r="I116" i="10"/>
  <c r="H116" i="10"/>
  <c r="I115" i="10"/>
  <c r="H115" i="10"/>
  <c r="I114" i="10"/>
  <c r="H114" i="10"/>
  <c r="I113" i="10"/>
  <c r="H113" i="10"/>
  <c r="I112" i="10"/>
  <c r="H112" i="10"/>
  <c r="I111" i="10"/>
  <c r="H111" i="10"/>
  <c r="I110" i="10"/>
  <c r="H110" i="10"/>
  <c r="I109" i="10"/>
  <c r="H109" i="10"/>
  <c r="I108" i="10"/>
  <c r="H108" i="10"/>
  <c r="I107" i="10"/>
  <c r="H107" i="10"/>
  <c r="I106" i="10"/>
  <c r="H106" i="10"/>
  <c r="I105" i="10"/>
  <c r="H105" i="10"/>
  <c r="I104" i="10"/>
  <c r="H104" i="10"/>
  <c r="Q103" i="10"/>
  <c r="P103" i="10"/>
  <c r="I103" i="10"/>
  <c r="H103" i="10"/>
  <c r="Q102" i="10"/>
  <c r="P102" i="10"/>
  <c r="I102" i="10"/>
  <c r="H102" i="10"/>
  <c r="Q101" i="10"/>
  <c r="P101" i="10"/>
  <c r="I101" i="10"/>
  <c r="H101" i="10"/>
  <c r="Q100" i="10"/>
  <c r="P100" i="10"/>
  <c r="I100" i="10"/>
  <c r="H100" i="10"/>
  <c r="Q99" i="10"/>
  <c r="P99" i="10"/>
  <c r="I99" i="10"/>
  <c r="H99" i="10"/>
  <c r="Q98" i="10"/>
  <c r="P98" i="10"/>
  <c r="I98" i="10"/>
  <c r="H98" i="10"/>
  <c r="Q97" i="10"/>
  <c r="P97" i="10"/>
  <c r="I97" i="10"/>
  <c r="H97" i="10"/>
  <c r="Q96" i="10"/>
  <c r="P96" i="10"/>
  <c r="I96" i="10"/>
  <c r="H96" i="10"/>
  <c r="Q95" i="10"/>
  <c r="P95" i="10"/>
  <c r="I95" i="10"/>
  <c r="H95" i="10"/>
  <c r="Q94" i="10"/>
  <c r="P94" i="10"/>
  <c r="I94" i="10"/>
  <c r="H94" i="10"/>
  <c r="Q93" i="10"/>
  <c r="P93" i="10"/>
  <c r="I93" i="10"/>
  <c r="H93" i="10"/>
  <c r="Q92" i="10"/>
  <c r="P92" i="10"/>
  <c r="I92" i="10"/>
  <c r="H92" i="10"/>
  <c r="Q91" i="10"/>
  <c r="P91" i="10"/>
  <c r="I91" i="10"/>
  <c r="H91" i="10"/>
  <c r="Q90" i="10"/>
  <c r="P90" i="10"/>
  <c r="I90" i="10"/>
  <c r="H90" i="10"/>
  <c r="Q89" i="10"/>
  <c r="P89" i="10"/>
  <c r="I89" i="10"/>
  <c r="H89" i="10"/>
  <c r="Q88" i="10"/>
  <c r="P88" i="10"/>
  <c r="I88" i="10"/>
  <c r="H88" i="10"/>
  <c r="Q87" i="10"/>
  <c r="P87" i="10"/>
  <c r="I87" i="10"/>
  <c r="H87" i="10"/>
  <c r="Q86" i="10"/>
  <c r="P86" i="10"/>
  <c r="I86" i="10"/>
  <c r="H86" i="10"/>
  <c r="G86" i="10"/>
  <c r="Q85" i="10"/>
  <c r="P85" i="10"/>
  <c r="I85" i="10"/>
  <c r="H85" i="10"/>
  <c r="G85" i="10"/>
  <c r="Q84" i="10"/>
  <c r="P84" i="10"/>
  <c r="I84" i="10"/>
  <c r="H84" i="10"/>
  <c r="G84" i="10"/>
  <c r="Q83" i="10"/>
  <c r="P83" i="10"/>
  <c r="I83" i="10"/>
  <c r="H83" i="10"/>
  <c r="G83" i="10"/>
  <c r="Q82" i="10"/>
  <c r="P82" i="10"/>
  <c r="I82" i="10"/>
  <c r="H82" i="10"/>
  <c r="G82" i="10"/>
  <c r="Q81" i="10"/>
  <c r="P81" i="10"/>
  <c r="I81" i="10"/>
  <c r="H81" i="10"/>
  <c r="G81" i="10"/>
  <c r="Q80" i="10"/>
  <c r="P80" i="10"/>
  <c r="I80" i="10"/>
  <c r="H80" i="10"/>
  <c r="G80" i="10"/>
  <c r="Q79" i="10"/>
  <c r="P79" i="10"/>
  <c r="I79" i="10"/>
  <c r="H79" i="10"/>
  <c r="G79" i="10"/>
  <c r="Q78" i="10"/>
  <c r="P78" i="10"/>
  <c r="I78" i="10"/>
  <c r="H78" i="10"/>
  <c r="G78" i="10"/>
  <c r="Q77" i="10"/>
  <c r="P77" i="10"/>
  <c r="I77" i="10"/>
  <c r="H77" i="10"/>
  <c r="G77" i="10"/>
  <c r="Q76" i="10"/>
  <c r="P76" i="10"/>
  <c r="I76" i="10"/>
  <c r="H76" i="10"/>
  <c r="G76" i="10"/>
  <c r="Q75" i="10"/>
  <c r="P75" i="10"/>
  <c r="I75" i="10"/>
  <c r="H75" i="10"/>
  <c r="G75" i="10"/>
  <c r="Q74" i="10"/>
  <c r="P74" i="10"/>
  <c r="I74" i="10"/>
  <c r="H74" i="10"/>
  <c r="G74" i="10"/>
  <c r="Q73" i="10"/>
  <c r="P73" i="10"/>
  <c r="I73" i="10"/>
  <c r="H73" i="10"/>
  <c r="G73" i="10"/>
  <c r="Q72" i="10"/>
  <c r="P72" i="10"/>
  <c r="I72" i="10"/>
  <c r="H72" i="10"/>
  <c r="G72" i="10"/>
  <c r="Q71" i="10"/>
  <c r="P71" i="10"/>
  <c r="I71" i="10"/>
  <c r="H71" i="10"/>
  <c r="G71" i="10"/>
  <c r="Q70" i="10"/>
  <c r="P70" i="10"/>
  <c r="I70" i="10"/>
  <c r="H70" i="10"/>
  <c r="G70" i="10"/>
  <c r="Q69" i="10"/>
  <c r="P69" i="10"/>
  <c r="I69" i="10"/>
  <c r="H69" i="10"/>
  <c r="G69" i="10"/>
  <c r="Q68" i="10"/>
  <c r="P68" i="10"/>
  <c r="I68" i="10"/>
  <c r="H68" i="10"/>
  <c r="G68" i="10"/>
  <c r="Q67" i="10"/>
  <c r="P67" i="10"/>
  <c r="I67" i="10"/>
  <c r="H67" i="10"/>
  <c r="G67" i="10"/>
  <c r="Q66" i="10"/>
  <c r="P66" i="10"/>
  <c r="I66" i="10"/>
  <c r="H66" i="10"/>
  <c r="G66" i="10"/>
  <c r="Q65" i="10"/>
  <c r="P65" i="10"/>
  <c r="I65" i="10"/>
  <c r="H65" i="10"/>
  <c r="G65" i="10"/>
  <c r="Q64" i="10"/>
  <c r="P64" i="10"/>
  <c r="I64" i="10"/>
  <c r="H64" i="10"/>
  <c r="G64" i="10"/>
  <c r="Q63" i="10"/>
  <c r="P63" i="10"/>
  <c r="I63" i="10"/>
  <c r="H63" i="10"/>
  <c r="G63" i="10"/>
  <c r="Q62" i="10"/>
  <c r="P62" i="10"/>
  <c r="I62" i="10"/>
  <c r="H62" i="10"/>
  <c r="G62" i="10"/>
  <c r="Q61" i="10"/>
  <c r="P61" i="10"/>
  <c r="I61" i="10"/>
  <c r="H61" i="10"/>
  <c r="G61" i="10"/>
  <c r="Q60" i="10"/>
  <c r="P60" i="10"/>
  <c r="I60" i="10"/>
  <c r="H60" i="10"/>
  <c r="G60" i="10"/>
  <c r="Q59" i="10"/>
  <c r="P59" i="10"/>
  <c r="I59" i="10"/>
  <c r="H59" i="10"/>
  <c r="G59" i="10"/>
  <c r="Q58" i="10"/>
  <c r="P58" i="10"/>
  <c r="I58" i="10"/>
  <c r="H58" i="10"/>
  <c r="G58" i="10"/>
  <c r="Q57" i="10"/>
  <c r="P57" i="10"/>
  <c r="I57" i="10"/>
  <c r="H57" i="10"/>
  <c r="G57" i="10"/>
  <c r="BT56" i="10"/>
  <c r="BW56" i="10" s="1"/>
  <c r="BB57" i="10"/>
  <c r="BE57" i="10" s="1"/>
  <c r="P56" i="10"/>
  <c r="O56" i="10"/>
  <c r="H56" i="10"/>
  <c r="F56" i="10"/>
  <c r="G56" i="10" s="1"/>
  <c r="BT55" i="10"/>
  <c r="BW55" i="10" s="1"/>
  <c r="BB56" i="10"/>
  <c r="BE56" i="10" s="1"/>
  <c r="P55" i="10"/>
  <c r="O55" i="10"/>
  <c r="H55" i="10"/>
  <c r="F55" i="10"/>
  <c r="I55" i="10" s="1"/>
  <c r="Q54" i="10"/>
  <c r="P54" i="10"/>
  <c r="I54" i="10"/>
  <c r="H54" i="10"/>
  <c r="G54" i="10"/>
  <c r="Q53" i="10"/>
  <c r="P53" i="10"/>
  <c r="I53" i="10"/>
  <c r="H53" i="10"/>
  <c r="G53" i="10"/>
  <c r="Q52" i="10"/>
  <c r="P52" i="10"/>
  <c r="I52" i="10"/>
  <c r="H52" i="10"/>
  <c r="G52" i="10"/>
  <c r="Q51" i="10"/>
  <c r="P51" i="10"/>
  <c r="I51" i="10"/>
  <c r="H51" i="10"/>
  <c r="G51" i="10"/>
  <c r="H37" i="10"/>
  <c r="H33" i="10"/>
  <c r="H27" i="10"/>
  <c r="L24" i="10"/>
  <c r="K24" i="10"/>
  <c r="J24" i="10"/>
  <c r="F24" i="10"/>
  <c r="L23" i="10"/>
  <c r="K23" i="10"/>
  <c r="J23" i="10"/>
  <c r="F23" i="10"/>
  <c r="J22" i="10"/>
  <c r="F22" i="10"/>
  <c r="J21" i="10"/>
  <c r="L20" i="10"/>
  <c r="K20" i="10"/>
  <c r="J20" i="10"/>
  <c r="F20" i="10"/>
  <c r="J19" i="10"/>
  <c r="F19" i="10"/>
  <c r="L18" i="10"/>
  <c r="K18" i="10"/>
  <c r="J18" i="10"/>
  <c r="F18" i="10"/>
  <c r="L17" i="10"/>
  <c r="K17" i="10"/>
  <c r="J17" i="10"/>
  <c r="F17" i="10"/>
  <c r="H11" i="10"/>
  <c r="L5" i="10"/>
  <c r="K5" i="10"/>
  <c r="J5" i="10"/>
  <c r="F5" i="10"/>
  <c r="H28" i="10"/>
  <c r="H36" i="10"/>
  <c r="H35" i="10"/>
  <c r="H26" i="10"/>
  <c r="H9" i="10"/>
  <c r="H34" i="10"/>
  <c r="H8" i="10"/>
  <c r="G33" i="10"/>
  <c r="F33" i="10" s="1"/>
  <c r="H7" i="10"/>
  <c r="H25" i="10"/>
  <c r="H31" i="10"/>
  <c r="Q56" i="10" l="1"/>
  <c r="R56" i="10"/>
  <c r="Q55" i="10"/>
  <c r="R55" i="10"/>
  <c r="J31" i="10"/>
  <c r="H38" i="10"/>
  <c r="H16" i="10"/>
  <c r="G14" i="10"/>
  <c r="F14" i="10" s="1"/>
  <c r="H39" i="10"/>
  <c r="G28" i="10"/>
  <c r="F28" i="10" s="1"/>
  <c r="H30" i="10"/>
  <c r="H14" i="10"/>
  <c r="J40" i="10"/>
  <c r="H29" i="10"/>
  <c r="G38" i="10"/>
  <c r="F38" i="10" s="1"/>
  <c r="G10" i="10"/>
  <c r="F10" i="10" s="1"/>
  <c r="G36" i="10"/>
  <c r="F36" i="10" s="1"/>
  <c r="G8" i="10"/>
  <c r="F8" i="10" s="1"/>
  <c r="G26" i="10"/>
  <c r="F26" i="10" s="1"/>
  <c r="G37" i="10"/>
  <c r="F37" i="10" s="1"/>
  <c r="G32" i="10"/>
  <c r="F32" i="10" s="1"/>
  <c r="H10" i="10"/>
  <c r="G16" i="10"/>
  <c r="F16" i="10" s="1"/>
  <c r="H32" i="10"/>
  <c r="G7" i="10"/>
  <c r="F7" i="10" s="1"/>
  <c r="G12" i="10"/>
  <c r="F12" i="10" s="1"/>
  <c r="H40" i="10"/>
  <c r="H15" i="10"/>
  <c r="G25" i="10"/>
  <c r="F25" i="10" s="1"/>
  <c r="G31" i="10"/>
  <c r="F31" i="10" s="1"/>
  <c r="H13" i="10"/>
  <c r="G39" i="10"/>
  <c r="F39" i="10" s="1"/>
  <c r="J34" i="10"/>
  <c r="G9" i="10"/>
  <c r="F9" i="10" s="1"/>
  <c r="G11" i="10"/>
  <c r="F11" i="10" s="1"/>
  <c r="G13" i="10"/>
  <c r="F13" i="10" s="1"/>
  <c r="H12" i="10"/>
  <c r="G6" i="10"/>
  <c r="F6" i="10" s="1"/>
  <c r="G40" i="10"/>
  <c r="F40" i="10" s="1"/>
  <c r="J9" i="10"/>
  <c r="G27" i="10"/>
  <c r="F27" i="10" s="1"/>
  <c r="G35" i="10"/>
  <c r="F35" i="10" s="1"/>
  <c r="G15" i="10"/>
  <c r="F15" i="10" s="1"/>
  <c r="G41" i="10"/>
  <c r="F41" i="10" s="1"/>
  <c r="G34" i="10"/>
  <c r="F34" i="10" s="1"/>
  <c r="G30" i="10"/>
  <c r="F30" i="10" s="1"/>
  <c r="H41" i="10"/>
  <c r="I56" i="10"/>
  <c r="G55" i="10"/>
  <c r="R48" i="10" s="1"/>
  <c r="Q47" i="10" l="1"/>
  <c r="Q48" i="10"/>
  <c r="J36" i="10"/>
  <c r="J28" i="10"/>
  <c r="G29" i="10"/>
  <c r="F29" i="10" s="1"/>
  <c r="J13" i="10"/>
  <c r="J14" i="10"/>
  <c r="J26" i="10"/>
  <c r="J33" i="10"/>
  <c r="J16" i="10"/>
  <c r="J38" i="10"/>
  <c r="J8" i="10"/>
  <c r="J10" i="10"/>
  <c r="J32" i="10"/>
  <c r="J30" i="10"/>
  <c r="J15" i="10"/>
  <c r="J39" i="10"/>
  <c r="J25" i="10"/>
  <c r="J7" i="10"/>
  <c r="J27" i="10"/>
  <c r="J29" i="10"/>
  <c r="J12" i="10"/>
  <c r="J11" i="10"/>
  <c r="J35" i="10"/>
  <c r="J41" i="10"/>
  <c r="H6" i="10"/>
  <c r="J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17" authorId="0" shapeId="0" xr:uid="{00000000-0006-0000-0300-000001000000}">
      <text>
        <r>
          <rPr>
            <sz val="11"/>
            <color theme="1"/>
            <rFont val="Arial"/>
            <family val="2"/>
          </rPr>
          <t>======
ID#AAAANKJ30Oc
Leys Lab    (2020-05-15 19:14:14)
total volume divided by number of oscula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13" authorId="0" shapeId="0" xr:uid="{00000000-0006-0000-0500-000001000000}">
      <text>
        <r>
          <rPr>
            <sz val="11"/>
            <color theme="1"/>
            <rFont val="Arial"/>
            <family val="2"/>
          </rPr>
          <t>======
ID#AAAANKJ30N8
Pablo    (2021-07-29 16:47:59)
Slab showing multiple specimens</t>
        </r>
      </text>
    </comment>
    <comment ref="B14" authorId="0" shapeId="0" xr:uid="{00000000-0006-0000-0500-000002000000}">
      <text>
        <r>
          <rPr>
            <sz val="11"/>
            <color theme="1"/>
            <rFont val="Arial"/>
            <family val="2"/>
          </rPr>
          <t>======
ID#AAAANKJ30OE
Pablo    (2021-07-29 16:47:59)
Slab showing multiple specimens</t>
        </r>
      </text>
    </comment>
    <comment ref="B15" authorId="0" shapeId="0" xr:uid="{00000000-0006-0000-0500-000003000000}">
      <text>
        <r>
          <rPr>
            <sz val="11"/>
            <color theme="1"/>
            <rFont val="Arial"/>
            <family val="2"/>
          </rPr>
          <t>======
ID#AAAANKJ30NE
Pablo    (2021-07-29 16:47:58)
Slab showing multiple specimens</t>
        </r>
      </text>
    </comment>
    <comment ref="B16" authorId="0" shapeId="0" xr:uid="{00000000-0006-0000-0500-000004000000}">
      <text>
        <r>
          <rPr>
            <sz val="11"/>
            <color theme="1"/>
            <rFont val="Arial"/>
            <family val="2"/>
          </rPr>
          <t>======
ID#AAAANKJ30Ow
Pablo    (2021-07-29 16:47:59)
Slab showing multiple specimens</t>
        </r>
      </text>
    </comment>
    <comment ref="B17" authorId="0" shapeId="0" xr:uid="{00000000-0006-0000-0500-000005000000}">
      <text>
        <r>
          <rPr>
            <sz val="11"/>
            <color theme="1"/>
            <rFont val="Arial"/>
            <family val="2"/>
          </rPr>
          <t>======
ID#AAAANKJ30N4
Pablo    (2021-07-29 16:47:59)
Slab showing multiple specimens</t>
        </r>
      </text>
    </comment>
  </commentList>
</comments>
</file>

<file path=xl/sharedStrings.xml><?xml version="1.0" encoding="utf-8"?>
<sst xmlns="http://schemas.openxmlformats.org/spreadsheetml/2006/main" count="4713" uniqueCount="506">
  <si>
    <t>The sponge pump character</t>
  </si>
  <si>
    <t>This analysis tests if there is a morphometric parameter (e.g., sponge pump character) that could be used as a character to say a fossil is a sponge (if there are no spicules)</t>
  </si>
  <si>
    <r>
      <rPr>
        <b/>
        <sz val="12"/>
        <color theme="1"/>
        <rFont val="Arial"/>
        <family val="2"/>
      </rPr>
      <t>Question</t>
    </r>
    <r>
      <rPr>
        <sz val="12"/>
        <color theme="1"/>
        <rFont val="Arial"/>
        <family val="2"/>
      </rPr>
      <t>: What is the relationship between different body dimensions (osculum, surface area, volume) and pumping (flow rate, excurrent velocity) in sponges?</t>
    </r>
  </si>
  <si>
    <r>
      <rPr>
        <b/>
        <sz val="12"/>
        <color theme="1"/>
        <rFont val="Arial"/>
        <family val="2"/>
      </rPr>
      <t>Hypotheses</t>
    </r>
    <r>
      <rPr>
        <sz val="12"/>
        <color theme="1"/>
        <rFont val="Arial"/>
        <family val="2"/>
      </rPr>
      <t xml:space="preserve">: </t>
    </r>
    <r>
      <rPr>
        <b/>
        <sz val="12"/>
        <color theme="1"/>
        <rFont val="Arial"/>
        <family val="2"/>
      </rPr>
      <t xml:space="preserve">H1: </t>
    </r>
    <r>
      <rPr>
        <sz val="12"/>
        <color theme="1"/>
        <rFont val="Arial"/>
        <family val="2"/>
      </rPr>
      <t xml:space="preserve">The sponge pump is powered by the choanocyte chambers, thus the number of chambers is positively correlated with volumetric flow. </t>
    </r>
    <r>
      <rPr>
        <b/>
        <sz val="12"/>
        <color theme="1"/>
        <rFont val="Arial"/>
        <family val="2"/>
      </rPr>
      <t>H2:</t>
    </r>
    <r>
      <rPr>
        <sz val="12"/>
        <color theme="1"/>
        <rFont val="Arial"/>
        <family val="2"/>
      </rPr>
      <t xml:space="preserve"> The sponge pump is positively correlated with size of the osculum, and this can be used as the character of the sponge.</t>
    </r>
  </si>
  <si>
    <r>
      <rPr>
        <b/>
        <sz val="12"/>
        <color theme="1"/>
        <rFont val="Arial"/>
        <family val="2"/>
      </rPr>
      <t xml:space="preserve">Data Source: </t>
    </r>
    <r>
      <rPr>
        <sz val="12"/>
        <color theme="1"/>
        <rFont val="Arial"/>
        <family val="2"/>
      </rPr>
      <t>Modern sponge data comes from Ludeman et al. 2017, previous lab data, and field work in Bamfield. Fossil data comes from literature and Burgess Shale pictures shared by JB Caron and the Royal Ontario Museum, and taken from Royal Tyrrel Museum specimens.</t>
    </r>
  </si>
  <si>
    <t>Variables used in this spreadsheet</t>
  </si>
  <si>
    <t>Variable</t>
  </si>
  <si>
    <t xml:space="preserve">Abbreviation </t>
  </si>
  <si>
    <t>Unit</t>
  </si>
  <si>
    <t>Osculum Area</t>
  </si>
  <si>
    <t>OSA</t>
  </si>
  <si>
    <t>cm^2</t>
  </si>
  <si>
    <t>Surface Area</t>
  </si>
  <si>
    <t>SA</t>
  </si>
  <si>
    <t>Excurrent Velocity at osculum</t>
  </si>
  <si>
    <t>Uo</t>
  </si>
  <si>
    <t>cm/s</t>
  </si>
  <si>
    <t>Volumetric Flow Rate</t>
  </si>
  <si>
    <t>Q</t>
  </si>
  <si>
    <t>mL/s</t>
  </si>
  <si>
    <t>Number of choanocyte chambers per mm^3 of sponge tissue</t>
  </si>
  <si>
    <t>#CCd</t>
  </si>
  <si>
    <t>#</t>
  </si>
  <si>
    <t>Ratio of osculum to surface area</t>
  </si>
  <si>
    <r>
      <rPr>
        <sz val="12"/>
        <color theme="1"/>
        <rFont val="Arial"/>
        <family val="2"/>
      </rPr>
      <t xml:space="preserve">OSA/SA </t>
    </r>
    <r>
      <rPr>
        <b/>
        <sz val="12"/>
        <color theme="1"/>
        <rFont val="Arial"/>
        <family val="2"/>
      </rPr>
      <t>or</t>
    </r>
    <r>
      <rPr>
        <sz val="12"/>
        <color theme="1"/>
        <rFont val="Arial"/>
        <family val="2"/>
      </rPr>
      <t xml:space="preserve"> OSAICA</t>
    </r>
  </si>
  <si>
    <t>N/A (ratio)</t>
  </si>
  <si>
    <t xml:space="preserve">Contents of this excel workbook </t>
  </si>
  <si>
    <t>Spreadsheet Name</t>
  </si>
  <si>
    <t>Type</t>
  </si>
  <si>
    <t>Contents</t>
  </si>
  <si>
    <t>Modern Sponge Morph</t>
  </si>
  <si>
    <t>Summary</t>
  </si>
  <si>
    <t>Morphometrics (Q, OSA,  SA, #CC) of modern sponges from Ludeman et al., 2017 and other literature. This shows the relation between pump and morphology. This explore the OSA:SA and OSA:Volume ratios.</t>
  </si>
  <si>
    <t>Field data</t>
  </si>
  <si>
    <r>
      <rPr>
        <sz val="12"/>
        <color theme="1"/>
        <rFont val="Arial"/>
        <family val="2"/>
      </rPr>
      <t xml:space="preserve">OSA and SA of </t>
    </r>
    <r>
      <rPr>
        <i/>
        <sz val="12"/>
        <color theme="1"/>
        <rFont val="Arial"/>
        <family val="2"/>
      </rPr>
      <t xml:space="preserve">Haliclona permollis </t>
    </r>
  </si>
  <si>
    <t>Fossil and modern</t>
  </si>
  <si>
    <t>OSA:SA ratios of modern and fossil sponges</t>
  </si>
  <si>
    <t>Morph and pump</t>
  </si>
  <si>
    <t>data</t>
  </si>
  <si>
    <t>OSA, Uo and Q of modern demosponges (Callyspongia, Cliona, Tethya, Neopetrosia, Haliclona)</t>
  </si>
  <si>
    <t>Area and volume</t>
  </si>
  <si>
    <t>SA and volume, and choanocyte chambers of modern demosponges (Callyspongia, Cliona, Tethya, Neopetrosia, Haliclona, Ephydatia)</t>
  </si>
  <si>
    <t>Burgess Shale</t>
  </si>
  <si>
    <t>Surface Area and osculum area</t>
  </si>
  <si>
    <t>Eocene</t>
  </si>
  <si>
    <t>Thectardis</t>
  </si>
  <si>
    <t>Volume cm^3</t>
  </si>
  <si>
    <t>Reference</t>
  </si>
  <si>
    <t>Haliclona permollis</t>
  </si>
  <si>
    <t>This work</t>
  </si>
  <si>
    <t>Callyspongia vaginalis</t>
  </si>
  <si>
    <t>Cliona delitrix</t>
  </si>
  <si>
    <t>Haliclona mollis</t>
  </si>
  <si>
    <t>Tethya californiana</t>
  </si>
  <si>
    <t>Neopetrosia problematica</t>
  </si>
  <si>
    <t>Geodia barretti</t>
  </si>
  <si>
    <t>Aphrocallistes vastus</t>
  </si>
  <si>
    <t>OSA cm^2</t>
  </si>
  <si>
    <t>Excurrent velocity cm/s</t>
  </si>
  <si>
    <t>Surface area cm^2</t>
  </si>
  <si>
    <t>Callyspongia</t>
  </si>
  <si>
    <t>n</t>
  </si>
  <si>
    <t>SA cm^2</t>
  </si>
  <si>
    <t>-</t>
  </si>
  <si>
    <t>Aphocallistes vastus</t>
  </si>
  <si>
    <t>Shape</t>
  </si>
  <si>
    <t>Species</t>
  </si>
  <si>
    <t>osa/sa</t>
  </si>
  <si>
    <t>L. emiliana</t>
  </si>
  <si>
    <t>sphere</t>
  </si>
  <si>
    <t>Anomochone</t>
  </si>
  <si>
    <t>cone</t>
  </si>
  <si>
    <t>H. clampensis</t>
  </si>
  <si>
    <t>Ventriculites sp.</t>
  </si>
  <si>
    <t>C. visentinae</t>
  </si>
  <si>
    <t>C. tuberculata</t>
  </si>
  <si>
    <t>C. confossa</t>
  </si>
  <si>
    <t>Siphonia sp.</t>
  </si>
  <si>
    <t>Rhoptrum sp</t>
  </si>
  <si>
    <t>O. conicus</t>
  </si>
  <si>
    <t>J clavaeformis</t>
  </si>
  <si>
    <t>V ambigua</t>
  </si>
  <si>
    <t>E. globosa</t>
  </si>
  <si>
    <t>C. undulata</t>
  </si>
  <si>
    <t>Hazelia</t>
  </si>
  <si>
    <t>W elongata</t>
  </si>
  <si>
    <t>T lineata</t>
  </si>
  <si>
    <t>Vauxia</t>
  </si>
  <si>
    <t>Hamptoniella</t>
  </si>
  <si>
    <t>H conferta</t>
  </si>
  <si>
    <t>Pirania</t>
  </si>
  <si>
    <t>H luteria</t>
  </si>
  <si>
    <t>H palmata</t>
  </si>
  <si>
    <t>H dignata</t>
  </si>
  <si>
    <t>H nodulifera</t>
  </si>
  <si>
    <t>H obscura</t>
  </si>
  <si>
    <t>H grandis</t>
  </si>
  <si>
    <t>cylinder</t>
  </si>
  <si>
    <t>Vauxia bellula</t>
  </si>
  <si>
    <t>Vauxia densa</t>
  </si>
  <si>
    <t>Vauxia gracilenta</t>
  </si>
  <si>
    <t>Vauxia irregulara</t>
  </si>
  <si>
    <t>Length cm</t>
  </si>
  <si>
    <t>Means with errors</t>
  </si>
  <si>
    <t>Osculum Surface Area (OSA) (cm^2)</t>
  </si>
  <si>
    <t>ERROR OSA</t>
  </si>
  <si>
    <t>Sponge Surface Area (SA) (cm^2)</t>
  </si>
  <si>
    <t>Error SA</t>
  </si>
  <si>
    <t>Excurrent Flow Speed (Uo) (cm/s)</t>
  </si>
  <si>
    <t>Error Uo</t>
  </si>
  <si>
    <t>Volumetric Flow Rate (Q) (mL/s)</t>
  </si>
  <si>
    <t>Error Q</t>
  </si>
  <si>
    <t>Choanocyte Chamber Density (cc/mm^3)</t>
  </si>
  <si>
    <t>Error CCd</t>
  </si>
  <si>
    <t>Total Choanocyte Chamber Number (cc) (#)</t>
  </si>
  <si>
    <t>Choanocyte Chamber volume (mL)</t>
  </si>
  <si>
    <t>Error CCV</t>
  </si>
  <si>
    <t>Volume (uL)</t>
  </si>
  <si>
    <t>Error Volume SE</t>
  </si>
  <si>
    <t>SA:V</t>
  </si>
  <si>
    <t>OSA:SA</t>
  </si>
  <si>
    <t>OSA:V</t>
  </si>
  <si>
    <t>logSA</t>
  </si>
  <si>
    <t>log Q</t>
  </si>
  <si>
    <t>log CCd</t>
  </si>
  <si>
    <t>Class</t>
  </si>
  <si>
    <t>Order</t>
  </si>
  <si>
    <t>Genus</t>
  </si>
  <si>
    <t>Vol flow rate Q cm^3/s</t>
  </si>
  <si>
    <t>CCd</t>
  </si>
  <si>
    <t>log osa</t>
  </si>
  <si>
    <t>log sa</t>
  </si>
  <si>
    <t>log uo</t>
  </si>
  <si>
    <t>log q</t>
  </si>
  <si>
    <t>log v</t>
  </si>
  <si>
    <t>log osasa</t>
  </si>
  <si>
    <t>Demospongiae</t>
  </si>
  <si>
    <t>Haplosclerida</t>
  </si>
  <si>
    <t>Clionaida</t>
  </si>
  <si>
    <t>Cliona</t>
  </si>
  <si>
    <t>boring</t>
  </si>
  <si>
    <t>Tethyida</t>
  </si>
  <si>
    <t>Tethya</t>
  </si>
  <si>
    <t>Neopetrosia</t>
  </si>
  <si>
    <t>crustose</t>
  </si>
  <si>
    <t>Tetractinellida</t>
  </si>
  <si>
    <t>Geodia</t>
  </si>
  <si>
    <t>Hexactinellida</t>
  </si>
  <si>
    <t>Sceptrulophora</t>
  </si>
  <si>
    <t>Aphocallistes</t>
  </si>
  <si>
    <t>Haliclona</t>
  </si>
  <si>
    <t>Aphrocallistes</t>
  </si>
  <si>
    <t>Sycon</t>
  </si>
  <si>
    <t>Diagoniella</t>
  </si>
  <si>
    <t>Eiffelospongia</t>
  </si>
  <si>
    <t>Laocoetis</t>
  </si>
  <si>
    <t>Stauractinella</t>
  </si>
  <si>
    <t>Camerospongia</t>
  </si>
  <si>
    <t>MEANS</t>
  </si>
  <si>
    <t>GENUS</t>
  </si>
  <si>
    <t>SP</t>
  </si>
  <si>
    <t>Area:Volume</t>
  </si>
  <si>
    <t>OSA:Volume</t>
  </si>
  <si>
    <t>Time</t>
  </si>
  <si>
    <t>Modern</t>
  </si>
  <si>
    <t>This work; Ludeman et al., 2017</t>
  </si>
  <si>
    <t>Hexactinelida</t>
  </si>
  <si>
    <t>Hexactinosida</t>
  </si>
  <si>
    <t>L. patula</t>
  </si>
  <si>
    <t>Frisone et al. 2016</t>
  </si>
  <si>
    <t>Hexactinella</t>
  </si>
  <si>
    <t>Lychniscosida</t>
  </si>
  <si>
    <t>Coronispongia</t>
  </si>
  <si>
    <t>Cavispongia</t>
  </si>
  <si>
    <t>C. Scarpai</t>
  </si>
  <si>
    <t>uncertain</t>
  </si>
  <si>
    <t>Verruculina</t>
  </si>
  <si>
    <t>Lithistida</t>
  </si>
  <si>
    <t>Capsospongia</t>
  </si>
  <si>
    <t>Cambrian</t>
  </si>
  <si>
    <t>ROM</t>
  </si>
  <si>
    <t>Reticulosa</t>
  </si>
  <si>
    <t>D. hindei</t>
  </si>
  <si>
    <t>Monaxonida</t>
  </si>
  <si>
    <t>Fieldospongia</t>
  </si>
  <si>
    <t>F billilineata</t>
  </si>
  <si>
    <t>Hazelia spp</t>
  </si>
  <si>
    <t>H. foliata</t>
  </si>
  <si>
    <t>Demospongia</t>
  </si>
  <si>
    <t>Theonella</t>
  </si>
  <si>
    <t>A. vastus</t>
  </si>
  <si>
    <t>Leys et al. 2011</t>
  </si>
  <si>
    <t>Lyssacinosida</t>
  </si>
  <si>
    <t>S. eocenica</t>
  </si>
  <si>
    <t>Siphonia</t>
  </si>
  <si>
    <t>Jereopsis</t>
  </si>
  <si>
    <t>Calcarea</t>
  </si>
  <si>
    <t>Heteractinida</t>
  </si>
  <si>
    <t>Eiffelia</t>
  </si>
  <si>
    <t>Crumillospongia</t>
  </si>
  <si>
    <t>C. biporosa</t>
  </si>
  <si>
    <t>E. hirsuta</t>
  </si>
  <si>
    <t>tubular</t>
  </si>
  <si>
    <t>Anomochone sp</t>
  </si>
  <si>
    <t>Ventriculites</t>
  </si>
  <si>
    <t>Astrophorida</t>
  </si>
  <si>
    <t>Rhoptrum</t>
  </si>
  <si>
    <t>Sphaerocladina</t>
  </si>
  <si>
    <t>Ozotrachelus</t>
  </si>
  <si>
    <t>Dyctyoceratida</t>
  </si>
  <si>
    <t>Vaceletia</t>
  </si>
  <si>
    <t>V. progenitor</t>
  </si>
  <si>
    <t>Wapkia</t>
  </si>
  <si>
    <t>Takakkawia</t>
  </si>
  <si>
    <t>Verongida</t>
  </si>
  <si>
    <t>Vauxia spp</t>
  </si>
  <si>
    <t>P. muricata</t>
  </si>
  <si>
    <t>All data points</t>
  </si>
  <si>
    <t>These data are for osa to sa scatter plots and osa:sa boxplots by group; data should be visualized in log scale due to the wide range</t>
  </si>
  <si>
    <t>All data below; data separated by figure part to the right</t>
  </si>
  <si>
    <t>Figure 5A</t>
  </si>
  <si>
    <t>Figure 5B</t>
  </si>
  <si>
    <t>Figure 5C</t>
  </si>
  <si>
    <t>Figure 5D</t>
  </si>
  <si>
    <t>Modern demospongiae</t>
  </si>
  <si>
    <t>Fossil demospongiae</t>
  </si>
  <si>
    <t>Modern Hexactinellida</t>
  </si>
  <si>
    <t>Fossil Hexactinellida</t>
  </si>
  <si>
    <t>All Demospongiae</t>
  </si>
  <si>
    <t>All Hexactinellida</t>
  </si>
  <si>
    <t>sp</t>
  </si>
  <si>
    <t>time</t>
  </si>
  <si>
    <t>class and type</t>
  </si>
  <si>
    <t>log SA</t>
  </si>
  <si>
    <t>log OSA</t>
  </si>
  <si>
    <t>Modern hexactinellida</t>
  </si>
  <si>
    <t>Fossil hexactinellida</t>
  </si>
  <si>
    <t>Fossil calcarea</t>
  </si>
  <si>
    <t>Modern calcarean</t>
  </si>
  <si>
    <t>Precambrian</t>
  </si>
  <si>
    <t>Table 1</t>
  </si>
  <si>
    <t>Idealized Shape</t>
  </si>
  <si>
    <t>Origin of data</t>
  </si>
  <si>
    <t>Source</t>
  </si>
  <si>
    <t>I</t>
  </si>
  <si>
    <t>II</t>
  </si>
  <si>
    <t>III</t>
  </si>
  <si>
    <t>Laocoetis emiliana</t>
  </si>
  <si>
    <t>IV</t>
  </si>
  <si>
    <t>Laocoetis patula</t>
  </si>
  <si>
    <t>Stauractinella eocenica</t>
  </si>
  <si>
    <t>Anomochone sp.</t>
  </si>
  <si>
    <t>Hexactinella clampensis</t>
  </si>
  <si>
    <t>Camerospongia visentinae</t>
  </si>
  <si>
    <t>Camerospongia tuberculata</t>
  </si>
  <si>
    <t>Coronispongia confossa</t>
  </si>
  <si>
    <t>Cavispongia scarpai</t>
  </si>
  <si>
    <t>Siphonia sp</t>
  </si>
  <si>
    <t>Ozotrachelus conicus</t>
  </si>
  <si>
    <t>Vaceletia progenitor</t>
  </si>
  <si>
    <t>Jereopsis clavaeformis</t>
  </si>
  <si>
    <t>Verruculina ambigua</t>
  </si>
  <si>
    <t>Eiffelia globosa</t>
  </si>
  <si>
    <t>V</t>
  </si>
  <si>
    <t>Capsospongia undulata</t>
  </si>
  <si>
    <t>Crumillospongia biporosa</t>
  </si>
  <si>
    <t>Diagoniella hindei</t>
  </si>
  <si>
    <t>Eiffelospongia hirsuta</t>
  </si>
  <si>
    <t>Fieldospongia billilineata</t>
  </si>
  <si>
    <t>Hazelia spp.</t>
  </si>
  <si>
    <t>Wapkia elongata</t>
  </si>
  <si>
    <t>Takakkawia lineata</t>
  </si>
  <si>
    <t>Vauxia spp.</t>
  </si>
  <si>
    <t>Hamptoniella foliata</t>
  </si>
  <si>
    <t>Pirania muricata</t>
  </si>
  <si>
    <t>Table 2</t>
  </si>
  <si>
    <t>Slopes of the correlation on log scale of pumping rate to size and shape of extant sponges. Osculum Area (OSA), sponge Surface Area (SA), Volumetric (oscula) flow rate (Q), Excurrent speed (Uo), Number of choanocyte chambers (CC).</t>
  </si>
  <si>
    <t>equation</t>
  </si>
  <si>
    <t>p</t>
  </si>
  <si>
    <t>slope</t>
  </si>
  <si>
    <t>intercept</t>
  </si>
  <si>
    <t>Slope 95% bootstrapped CI  N=1999</t>
  </si>
  <si>
    <t>Table 3</t>
  </si>
  <si>
    <t>Slopes of the correlation of osculum area vs surface area comparing modern and fossil forms. Note that slopes are plotted on log scale.</t>
  </si>
  <si>
    <t>Category</t>
  </si>
  <si>
    <t>OSA to SA equation</t>
  </si>
  <si>
    <t>Fossil Demosponges</t>
  </si>
  <si>
    <t>Modern Demosponges</t>
  </si>
  <si>
    <t>All Demosponges</t>
  </si>
  <si>
    <t>Fossil Calcarea</t>
  </si>
  <si>
    <t>Modern Calcarea</t>
  </si>
  <si>
    <t>All Calcarea</t>
  </si>
  <si>
    <t>catalog No.</t>
  </si>
  <si>
    <t>URL</t>
  </si>
  <si>
    <t>Eiffellia globosa</t>
  </si>
  <si>
    <t>ROM 53567</t>
  </si>
  <si>
    <t>https://burgess-shale.rom.on.ca/en/fossil-gallery/view-species.php?id=48&amp;m=3&amp;&amp;ref=a&amp;kingdom=all&amp;phylum=11&amp;sort=name&amp;order=asc&amp;filters=n</t>
  </si>
  <si>
    <t>USNM 66522</t>
  </si>
  <si>
    <t>https://burgess-shale.rom.on.ca/en/fossil-gallery/view-species.php?id=48&amp;m=5&amp;&amp;ref=a&amp;kingdom=all&amp;phylum=11&amp;sort=name&amp;order=asc&amp;filters=n</t>
  </si>
  <si>
    <t>ROM 53601</t>
  </si>
  <si>
    <t>https://burgess-shale.rom.on.ca/en/fossil-gallery/view-species.php?id=34&amp;ref=a&amp;kingdom=all&amp;phylum=11&amp;sort=name&amp;order=asc&amp;filters=y</t>
  </si>
  <si>
    <t>USNM 66479</t>
  </si>
  <si>
    <t>https://burgess-shale.rom.on.ca/en/fossil-gallery/view-species.php?id=34&amp;m=2&amp;&amp;ref=a&amp;kingdom=all&amp;phylum=11&amp;sort=name&amp;order=asc&amp;filters=y</t>
  </si>
  <si>
    <t>USNM 66480</t>
  </si>
  <si>
    <t>https://burgess-shale.rom.on.ca/en/fossil-gallery/view-species.php?id=34&amp;m=3&amp;&amp;ref=a&amp;kingdom=all&amp;phylum=11&amp;sort=name&amp;order=asc&amp;filters=y</t>
  </si>
  <si>
    <t>ROM 53586</t>
  </si>
  <si>
    <t>https://burgess-shale.rom.on.ca/en/fossil-gallery/view-species.php?id=40&amp;m=3&amp;&amp;ref=a&amp;kingdom=all&amp;phylum=11&amp;sort=name&amp;order=asc&amp;filters=n</t>
  </si>
  <si>
    <t>USNM 66778</t>
  </si>
  <si>
    <t>https://burgess-shale.rom.on.ca/en/fossil-gallery/view-species.php?id=40&amp;m=4&amp;&amp;ref=a&amp;kingdom=all&amp;phylum=11&amp;sort=name&amp;order=asc&amp;filters=n</t>
  </si>
  <si>
    <t>Crumillospongia frondosa</t>
  </si>
  <si>
    <t>ROM 53580</t>
  </si>
  <si>
    <t>https://burgess-shale.rom.on.ca/en/fossil-gallery/view-species.php?id=40&amp;m=2&amp;&amp;ref=a&amp;kingdom=all&amp;phylum=11&amp;sort=name&amp;order=asc&amp;filters=n</t>
  </si>
  <si>
    <t>Diagonella hindei</t>
  </si>
  <si>
    <t>ROM 56250</t>
  </si>
  <si>
    <t>https://burgess-shale.rom.on.ca/en/fossil-gallery/view-species.php?id=43&amp;m=3&amp;&amp;ref=a&amp;kingdom=all&amp;phylum=11&amp;sort=name&amp;order=asc&amp;filters=y</t>
  </si>
  <si>
    <t>ROM 59946</t>
  </si>
  <si>
    <t>https://burgess-shale.rom.on.ca/en/fossil-gallery/view-species.php?id=43&amp;m=4&amp;&amp;ref=a&amp;kingdom=all&amp;phylum=11&amp;sort=name&amp;order=asc&amp;filters=y</t>
  </si>
  <si>
    <t>USNM 66504</t>
  </si>
  <si>
    <t>https://burgess-shale.rom.on.ca/en/fossil-gallery/view-species.php?id=43&amp;m=5&amp;&amp;ref=a&amp;kingdom=all&amp;phylum=11&amp;sort=name&amp;order=asc&amp;filters=y</t>
  </si>
  <si>
    <t>USNM 66503</t>
  </si>
  <si>
    <t>https://burgess-shale.rom.on.ca/en/fossil-gallery/view-species.php?id=43&amp;m=6&amp;&amp;ref=a&amp;kingdom=all&amp;phylum=11&amp;sort=name&amp;order=asc&amp;filters=y</t>
  </si>
  <si>
    <t>ROM 43828</t>
  </si>
  <si>
    <t>https://burgess-shale.rom.on.ca/en/fossil-gallery/view-species.php?id=49&amp;ref=a&amp;kingdom=all&amp;phylum=11&amp;sort=name&amp;order=asc&amp;filters=y</t>
  </si>
  <si>
    <t>ROM 44288</t>
  </si>
  <si>
    <t>https://burgess-shale.rom.on.ca/en/fossil-gallery/view-species.php?id=49&amp;m=2&amp;&amp;ref=a&amp;kingdom=all&amp;phylum=11&amp;sort=name&amp;order=asc&amp;filters=y</t>
  </si>
  <si>
    <t>ROM 44291</t>
  </si>
  <si>
    <t>https://burgess-shale.rom.on.ca/en/fossil-gallery/view-species.php?id=49&amp;m=3&amp;&amp;ref=a&amp;kingdom=all&amp;phylum=11&amp;sort=name&amp;order=asc&amp;filters=y</t>
  </si>
  <si>
    <t>ROM 53543</t>
  </si>
  <si>
    <t>https://burgess-shale.rom.on.ca/en/fossil-gallery/view-species.php?id=49&amp;m=4&amp;&amp;ref=a&amp;kingdom=all&amp;phylum=11&amp;sort=name&amp;order=asc&amp;filters=y</t>
  </si>
  <si>
    <t>Fieldospongia bellilineata</t>
  </si>
  <si>
    <t>ROM 53602</t>
  </si>
  <si>
    <t>https://burgess-shale.rom.on.ca/en/fossil-gallery/view-species.php?id=55&amp;ref=a&amp;kingdom=all&amp;phylum=11&amp;sort=name&amp;order=asc&amp;filters=y</t>
  </si>
  <si>
    <t>USNM 66454</t>
  </si>
  <si>
    <t>https://burgess-shale.rom.on.ca/en/fossil-gallery/view-species.php?id=55&amp;m=2&amp;&amp;ref=a&amp;kingdom=all&amp;phylum=11&amp;sort=name&amp;order=asc&amp;filters=y</t>
  </si>
  <si>
    <t>USNM 66476</t>
  </si>
  <si>
    <t>https://burgess-shale.rom.on.ca/en/fossil-gallery/view-species.php?id=64&amp;m=3&amp;&amp;ref=a&amp;kingdom=all&amp;phylum=11&amp;sort=name&amp;order=asc&amp;filters=y</t>
  </si>
  <si>
    <t>ROM 56253</t>
  </si>
  <si>
    <t>https://burgess-shale.rom.on.ca/en/fossil-gallery/view-species.php?id=64&amp;m=4&amp;&amp;ref=a&amp;kingdom=all&amp;phylum=11&amp;sort=name&amp;order=asc&amp;filters=y</t>
  </si>
  <si>
    <t>H delicatula</t>
  </si>
  <si>
    <t>USNM 66465</t>
  </si>
  <si>
    <t>https://burgess-shale.rom.on.ca/en/fossil-gallery/view-species.php?id=64&amp;m=6&amp;&amp;ref=a&amp;kingdom=all&amp;phylum=11&amp;sort=name&amp;order=asc&amp;filters=y</t>
  </si>
  <si>
    <t>ROM 53597</t>
  </si>
  <si>
    <t>https://burgess-shale.rom.on.ca/en/fossil-gallery/view-species.php?id=64&amp;m=15&amp;&amp;ref=a&amp;kingdom=all&amp;phylum=11&amp;sort=name&amp;order=asc&amp;filters=y</t>
  </si>
  <si>
    <t>USNM 66463</t>
  </si>
  <si>
    <t>https://burgess-shale.rom.on.ca/en/fossil-gallery/view-species.php?id=64&amp;m=10&amp;&amp;ref=a&amp;kingdom=all&amp;phylum=11&amp;sort=name&amp;order=asc&amp;filters=y</t>
  </si>
  <si>
    <t>ROM 53566</t>
  </si>
  <si>
    <t>https://burgess-shale.rom.on.ca/en/fossil-gallery/view-species.php?id=64&amp;m=7&amp;&amp;ref=a&amp;kingdom=all&amp;phylum=11&amp;sort=name&amp;order=asc&amp;filters=y</t>
  </si>
  <si>
    <t>USNM 66474</t>
  </si>
  <si>
    <t>https://burgess-shale.rom.on.ca/en/fossil-gallery/view-species.php?id=64&amp;m=8&amp;&amp;ref=a&amp;kingdom=all&amp;phylum=11&amp;sort=name&amp;order=asc&amp;filters=y</t>
  </si>
  <si>
    <t>USNM 66472</t>
  </si>
  <si>
    <t>https://burgess-shale.rom.on.ca/en/fossil-gallery/view-species.php?id=64&amp;m=9&amp;&amp;ref=a&amp;kingdom=all&amp;phylum=11&amp;sort=name&amp;order=asc&amp;filters=y</t>
  </si>
  <si>
    <t>USNM 66473</t>
  </si>
  <si>
    <t>https://burgess-shale.rom.on.ca/en/fossil-gallery/view-species.php?id=64&amp;m=11&amp;&amp;ref=a&amp;kingdom=all&amp;phylum=11&amp;sort=name&amp;order=asc&amp;filters=y</t>
  </si>
  <si>
    <t>ROM 53544</t>
  </si>
  <si>
    <t>https://burgess-shale.rom.on.ca/en/fossil-gallery/view-species.php?id=129&amp;m=4&amp;&amp;ref=a&amp;kingdom=all&amp;phylum=11&amp;sort=name&amp;order=asc&amp;filters=n</t>
  </si>
  <si>
    <t>ROM 53550</t>
  </si>
  <si>
    <t>https://burgess-shale.rom.on.ca/en/fossil-gallery/view-species.php?id=129&amp;m=5&amp;&amp;ref=a&amp;kingdom=all&amp;phylum=11&amp;sort=name&amp;order=asc&amp;filters=n</t>
  </si>
  <si>
    <t>ROM 53568</t>
  </si>
  <si>
    <t>https://burgess-shale.rom.on.ca/en/fossil-gallery/view-species.php?id=120&amp;m=2&amp;&amp;ref=a&amp;kingdom=all&amp;phylum=11&amp;sort=name&amp;order=asc&amp;filters=n</t>
  </si>
  <si>
    <t>ROM 53598</t>
  </si>
  <si>
    <t>https://burgess-shale.rom.on.ca/en/fossil-gallery/view-species.php?id=120&amp;m=4&amp;&amp;ref=a&amp;kingdom=all&amp;phylum=11&amp;sort=name&amp;order=asc&amp;filters=n</t>
  </si>
  <si>
    <t>USNM 66539</t>
  </si>
  <si>
    <t>https://burgess-shale.rom.on.ca/en/fossil-gallery/view-species.php?id=120&amp;m=5&amp;&amp;ref=a&amp;kingdom=all&amp;phylum=11&amp;sort=name&amp;order=asc&amp;filters=n</t>
  </si>
  <si>
    <t>ROM 53564</t>
  </si>
  <si>
    <t>https://burgess-shale.rom.on.ca/en/fossil-gallery/view-species.php?id=126&amp;m=3&amp;&amp;ref=a&amp;kingdom=all&amp;phylum=11&amp;sort=name&amp;order=asc&amp;filters=n</t>
  </si>
  <si>
    <t>GSC 8231</t>
  </si>
  <si>
    <t>https://burgess-shale.rom.on.ca/en/fossil-gallery/view-species.php?id=126&amp;m=5&amp;&amp;ref=a&amp;kingdom=all&amp;phylum=11&amp;sort=name&amp;order=asc&amp;filters=n</t>
  </si>
  <si>
    <t>USNM 66511</t>
  </si>
  <si>
    <t>https://burgess-shale.rom.on.ca/en/fossil-gallery/view-species.php?id=126&amp;m=6&amp;&amp;ref=a&amp;kingdom=all&amp;phylum=11&amp;sort=name&amp;order=asc&amp;filters=n</t>
  </si>
  <si>
    <t>ROM 53572</t>
  </si>
  <si>
    <t>https://burgess-shale.rom.on.ca/en/fossil-gallery/view-species.php?id=126&amp;m=7&amp;&amp;ref=a&amp;kingdom=all&amp;phylum=11&amp;sort=name&amp;order=asc&amp;filters=n</t>
  </si>
  <si>
    <t>ROM 44272</t>
  </si>
  <si>
    <t>https://burgess-shale.rom.on.ca/en/fossil-gallery/view-species.php?id=126&amp;m=8&amp;&amp;ref=a&amp;kingdom=all&amp;phylum=11&amp;sort=name&amp;order=asc&amp;filters=n</t>
  </si>
  <si>
    <t>USNM 66515</t>
  </si>
  <si>
    <t>https://burgess-shale.rom.on.ca/en/fossil-gallery/view-species.php?id=126&amp;m=9&amp;&amp;ref=a&amp;kingdom=all&amp;phylum=11&amp;sort=name&amp;order=asc&amp;filters=n</t>
  </si>
  <si>
    <t>ROM 43816</t>
  </si>
  <si>
    <t>https://burgess-shale.rom.on.ca/en/fossil-gallery/view-species.php?id=62&amp;ref=a&amp;kingdom=all&amp;phylum=11&amp;sort=name&amp;order=asc&amp;filters=n</t>
  </si>
  <si>
    <t>ROM 43818</t>
  </si>
  <si>
    <t>https://burgess-shale.rom.on.ca/en/fossil-gallery/view-species.php?id=62&amp;m=2&amp;&amp;ref=a&amp;kingdom=all&amp;phylum=11&amp;sort=name&amp;order=asc&amp;filters=n</t>
  </si>
  <si>
    <t>ROM 56248</t>
  </si>
  <si>
    <t>https://burgess-shale.rom.on.ca/en/fossil-gallery/view-species.php?id=102&amp;m=3&amp;&amp;ref=a&amp;kingdom=all&amp;phylum=11&amp;sort=name&amp;order=asc&amp;filters=n</t>
  </si>
  <si>
    <t>ROM 56249</t>
  </si>
  <si>
    <t>https://burgess-shale.rom.on.ca/en/fossil-gallery/view-species.php?id=102&amp;m=4&amp;&amp;ref=a&amp;kingdom=all&amp;phylum=11&amp;sort=name&amp;order=asc&amp;filters=n</t>
  </si>
  <si>
    <t>USNM 66495</t>
  </si>
  <si>
    <t>https://burgess-shale.rom.on.ca/en/fossil-gallery/view-species.php?id=102&amp;m=5&amp;&amp;ref=a&amp;kingdom=all&amp;phylum=11&amp;sort=name&amp;order=asc&amp;filters=n</t>
  </si>
  <si>
    <t>Figure 3</t>
  </si>
  <si>
    <t>Figure 4</t>
  </si>
  <si>
    <t>Figure 5</t>
  </si>
  <si>
    <t>Table 1-3</t>
  </si>
  <si>
    <t>ROM speciment catalog No.</t>
  </si>
  <si>
    <t>table</t>
  </si>
  <si>
    <t>figure</t>
  </si>
  <si>
    <t>All data</t>
  </si>
  <si>
    <t>Data for figure 3.  Correlations of OSA, SA, Uo, Q, CCd in modern sponges</t>
  </si>
  <si>
    <t>By panel</t>
  </si>
  <si>
    <t>Figure 3 A</t>
  </si>
  <si>
    <t>Figure 3 B</t>
  </si>
  <si>
    <t>log CC</t>
  </si>
  <si>
    <t>log OSA cm^2</t>
  </si>
  <si>
    <t>log Surface area</t>
  </si>
  <si>
    <t>Figure 3 C</t>
  </si>
  <si>
    <t>Figure 3 D</t>
  </si>
  <si>
    <t>Figure 3 E</t>
  </si>
  <si>
    <t>Figure 3 F</t>
  </si>
  <si>
    <t>Figure 3 e'</t>
  </si>
  <si>
    <t>Data for figure 5</t>
  </si>
  <si>
    <t>See below for beakdown of data by panel</t>
  </si>
  <si>
    <t>Original and log-transformed data by panels</t>
  </si>
  <si>
    <t>Equations</t>
  </si>
  <si>
    <t>Y=1.76X-3.01</t>
  </si>
  <si>
    <t>Y=1.9X+2.35</t>
  </si>
  <si>
    <t>Y=1.23X+5.4</t>
  </si>
  <si>
    <t>Y=0.6X-1.3</t>
  </si>
  <si>
    <t>Y=1.8X-2.1</t>
  </si>
  <si>
    <t>Y=0.8X-1.6</t>
  </si>
  <si>
    <t xml:space="preserve">log SA </t>
  </si>
  <si>
    <t>Laocetis emiliana</t>
  </si>
  <si>
    <t>Laocetis patula</t>
  </si>
  <si>
    <t>Rhabdocaliptus</t>
  </si>
  <si>
    <t>Square</t>
  </si>
  <si>
    <t>Dot</t>
  </si>
  <si>
    <t>Fill square</t>
  </si>
  <si>
    <t>Fill diamond</t>
  </si>
  <si>
    <t>Fill triang</t>
  </si>
  <si>
    <t>Fill inv. tri</t>
  </si>
  <si>
    <t>Bar</t>
  </si>
  <si>
    <t>Plus</t>
  </si>
  <si>
    <t>X</t>
  </si>
  <si>
    <t>O</t>
  </si>
  <si>
    <t>Diamond</t>
  </si>
  <si>
    <t>Star</t>
  </si>
  <si>
    <t>Triangle</t>
  </si>
  <si>
    <t>Dash</t>
  </si>
  <si>
    <t>Oval</t>
  </si>
  <si>
    <t>Inv. triang</t>
  </si>
  <si>
    <t>#FF686868</t>
  </si>
  <si>
    <t>#FF000000</t>
  </si>
  <si>
    <t>Y=0.47X+0.58</t>
  </si>
  <si>
    <t>Y=1.63X-3.2</t>
  </si>
  <si>
    <t>Column1</t>
  </si>
  <si>
    <t>Dem</t>
  </si>
  <si>
    <t>Hex</t>
  </si>
  <si>
    <t>Cal</t>
  </si>
  <si>
    <t>Period</t>
  </si>
  <si>
    <t>Quat</t>
  </si>
  <si>
    <t>PG</t>
  </si>
  <si>
    <t>Ꞓ</t>
  </si>
  <si>
    <r>
      <t xml:space="preserve">Extant and fossil species used and methods of estimating shapes and sources of data. Class/Period letter code stands for Dem- Demospongiae Hex- Hexactinellida Cal- Calcarea Quat- Quaternary, PG- Paleogene, Ꞓ- Cambrian. Data origin (1) images collected and measured (2) images from source cited, measurements this work; (3) images and measurement from source cited. Sources: I This work; II Ludeman et al 2017; III Leys et al, 2011; IV Frisone et al, 2016; V ROM virtual Gallery URL </t>
    </r>
    <r>
      <rPr>
        <sz val="12"/>
        <color rgb="FF1155CC"/>
        <rFont val="Times New Roman"/>
        <family val="1"/>
      </rPr>
      <t>https://burgess-shale.rom.on.ca</t>
    </r>
    <r>
      <rPr>
        <sz val="12"/>
        <color theme="1"/>
        <rFont val="Times New Roman"/>
        <family val="1"/>
      </rPr>
      <t>.</t>
    </r>
  </si>
  <si>
    <t>1.13, 1.5</t>
  </si>
  <si>
    <t>-1.74, -1.41</t>
  </si>
  <si>
    <t>0.82, 0.95</t>
  </si>
  <si>
    <t>-1.78, -1.55</t>
  </si>
  <si>
    <t>0.9, 1.1</t>
  </si>
  <si>
    <t>-1.7, -1.5</t>
  </si>
  <si>
    <t>-0.89, -0.36</t>
  </si>
  <si>
    <t>-2.18, -0.79</t>
  </si>
  <si>
    <t>-0.91, -0.39</t>
  </si>
  <si>
    <t>-2.11, -0.74</t>
  </si>
  <si>
    <t>-2.12, -1.97</t>
  </si>
  <si>
    <t>-2.29, -1.11</t>
  </si>
  <si>
    <t>-0.69, -0.45</t>
  </si>
  <si>
    <t>0.92, 1.05</t>
  </si>
  <si>
    <t>0.31, 3.52</t>
  </si>
  <si>
    <t>1.39, 2.22</t>
  </si>
  <si>
    <t>0.29, 2.40</t>
  </si>
  <si>
    <t>0.59, 0.82</t>
  </si>
  <si>
    <t>0.76, 1.31</t>
  </si>
  <si>
    <t>0.55, 0.85</t>
  </si>
  <si>
    <t>Symbol</t>
  </si>
  <si>
    <t>colour</t>
  </si>
  <si>
    <t>Column2</t>
  </si>
  <si>
    <t>Column3</t>
  </si>
  <si>
    <t>Column4</t>
  </si>
  <si>
    <t>Column5</t>
  </si>
  <si>
    <t>Column6</t>
  </si>
  <si>
    <t>Column7</t>
  </si>
  <si>
    <t>Column8</t>
  </si>
  <si>
    <t>Colour</t>
  </si>
  <si>
    <t>symbol</t>
  </si>
  <si>
    <t>log(osa/sa)</t>
  </si>
  <si>
    <t>Column9</t>
  </si>
  <si>
    <t>Figure 4.  log(OSA:SA) boxplot by class and by species. Note: Only species with n&gt;4 are plotted</t>
  </si>
  <si>
    <t>Figure 4B</t>
  </si>
  <si>
    <t>Figure 4A</t>
  </si>
  <si>
    <r>
      <t>r</t>
    </r>
    <r>
      <rPr>
        <b/>
        <vertAlign val="superscript"/>
        <sz val="9"/>
        <color theme="1"/>
        <rFont val="Times New Roman"/>
        <family val="1"/>
      </rPr>
      <t>2</t>
    </r>
  </si>
  <si>
    <t>Intercept 95% bootstrapped CI N=1999</t>
  </si>
  <si>
    <t>Y=1.33X-1.58</t>
  </si>
  <si>
    <t>Y=0.87X-1.65</t>
  </si>
  <si>
    <t>Y=0.99X-1.56</t>
  </si>
  <si>
    <t>Y=0.72X-0.7</t>
  </si>
  <si>
    <t>Y=1.07X-1.58</t>
  </si>
  <si>
    <t>Y=0.74X-0.73</t>
  </si>
  <si>
    <t>Y=0.99X-0.57</t>
  </si>
  <si>
    <t>X-Y Pair</t>
  </si>
  <si>
    <r>
      <t>r</t>
    </r>
    <r>
      <rPr>
        <b/>
        <vertAlign val="subscript"/>
        <sz val="9"/>
        <color theme="1"/>
        <rFont val="Times New Roman"/>
        <family val="1"/>
      </rPr>
      <t>s</t>
    </r>
  </si>
  <si>
    <r>
      <t>R</t>
    </r>
    <r>
      <rPr>
        <b/>
        <vertAlign val="superscript"/>
        <sz val="9"/>
        <color theme="1"/>
        <rFont val="Times New Roman"/>
        <family val="1"/>
      </rPr>
      <t>2</t>
    </r>
  </si>
  <si>
    <t>OSA-SA</t>
  </si>
  <si>
    <t>1.39, 1.87</t>
  </si>
  <si>
    <t>SA-No. CC</t>
  </si>
  <si>
    <t>0.87, 3.28</t>
  </si>
  <si>
    <t>Q-No. CC</t>
  </si>
  <si>
    <t>0.54, 1.82</t>
  </si>
  <si>
    <t>SA-Q</t>
  </si>
  <si>
    <t>1.46, 2.03</t>
  </si>
  <si>
    <r>
      <t>OSA-U</t>
    </r>
    <r>
      <rPr>
        <b/>
        <vertAlign val="subscript"/>
        <sz val="9"/>
        <color theme="1"/>
        <rFont val="Times New Roman"/>
        <family val="1"/>
      </rPr>
      <t>o</t>
    </r>
  </si>
  <si>
    <t>0.47, 0.65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</si>
</sst>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0.0"/>
    <numFmt numFmtId="165" formatCode="0.000"/>
    <numFmt numFmtId="166" formatCode="0E+00"/>
    <numFmt numFmtId="167" formatCode="0.0E+00"/>
    <numFmt numFmtId="168" formatCode="0.0000"/>
  </numFmts>
  <fonts count="46">
    <font>
      <sz val="11"/>
      <color theme="1"/>
      <name val="Arial"/>
    </font>
    <font>
      <b/>
      <sz val="18"/>
      <color theme="1"/>
      <name val="Arial"/>
      <family val="2"/>
    </font>
    <font>
      <sz val="12"/>
      <color theme="1"/>
      <name val="Arial"/>
      <family val="2"/>
    </font>
    <font>
      <sz val="11"/>
      <color theme="1"/>
      <name val="Calibri"/>
      <family val="2"/>
    </font>
    <font>
      <i/>
      <sz val="12"/>
      <color rgb="FF222222"/>
      <name val="Arial"/>
      <family val="2"/>
    </font>
    <font>
      <sz val="12"/>
      <color rgb="FF222222"/>
      <name val="Arial"/>
      <family val="2"/>
    </font>
    <font>
      <b/>
      <i/>
      <sz val="12"/>
      <color theme="1"/>
      <name val="Arial"/>
      <family val="2"/>
    </font>
    <font>
      <sz val="11"/>
      <name val="Arial"/>
      <family val="2"/>
    </font>
    <font>
      <b/>
      <sz val="12"/>
      <color theme="1"/>
      <name val="Arial"/>
      <family val="2"/>
    </font>
    <font>
      <i/>
      <sz val="12"/>
      <color rgb="FFAEABAB"/>
      <name val="Arial"/>
      <family val="2"/>
    </font>
    <font>
      <b/>
      <sz val="11"/>
      <color theme="1"/>
      <name val="Calibri"/>
      <family val="2"/>
    </font>
    <font>
      <sz val="12"/>
      <color rgb="FF000000"/>
      <name val="Calibri"/>
      <family val="2"/>
    </font>
    <font>
      <i/>
      <sz val="11"/>
      <color theme="1"/>
      <name val="Calibri"/>
      <family val="2"/>
    </font>
    <font>
      <sz val="11"/>
      <color theme="1"/>
      <name val="Calibri"/>
      <family val="2"/>
    </font>
    <font>
      <sz val="11"/>
      <color rgb="FF000000"/>
      <name val="Calibri"/>
      <family val="2"/>
    </font>
    <font>
      <b/>
      <sz val="12"/>
      <color theme="1"/>
      <name val="Calibri"/>
      <family val="2"/>
    </font>
    <font>
      <i/>
      <sz val="12"/>
      <color theme="1"/>
      <name val="Calibri"/>
      <family val="2"/>
    </font>
    <font>
      <sz val="11"/>
      <name val="Arial"/>
      <family val="2"/>
    </font>
    <font>
      <sz val="11"/>
      <color rgb="FF222222"/>
      <name val="Calibri"/>
      <family val="2"/>
    </font>
    <font>
      <sz val="11"/>
      <color theme="1"/>
      <name val="Calibri (body)"/>
    </font>
    <font>
      <sz val="11"/>
      <color theme="1"/>
      <name val="Arial"/>
      <family val="2"/>
    </font>
    <font>
      <sz val="11"/>
      <color theme="1"/>
      <name val="Arial"/>
      <family val="2"/>
    </font>
    <font>
      <sz val="12"/>
      <color theme="1"/>
      <name val="Times New Roman"/>
      <family val="1"/>
    </font>
    <font>
      <b/>
      <sz val="12"/>
      <color rgb="FF000000"/>
      <name val="Times New Roman"/>
      <family val="1"/>
    </font>
    <font>
      <i/>
      <sz val="12"/>
      <color rgb="FF000000"/>
      <name val="Times New Roman"/>
      <family val="1"/>
    </font>
    <font>
      <sz val="12"/>
      <color rgb="FF000000"/>
      <name val="Times New Roman"/>
      <family val="1"/>
    </font>
    <font>
      <sz val="7"/>
      <color theme="1"/>
      <name val="Verdana"/>
      <family val="2"/>
    </font>
    <font>
      <i/>
      <sz val="12"/>
      <color theme="1"/>
      <name val="Arial"/>
      <family val="2"/>
    </font>
    <font>
      <sz val="12"/>
      <color rgb="FF1155CC"/>
      <name val="Times New Roman"/>
      <family val="1"/>
    </font>
    <font>
      <b/>
      <sz val="11"/>
      <color theme="1"/>
      <name val="calibri"/>
      <family val="2"/>
      <scheme val="minor"/>
    </font>
    <font>
      <sz val="11"/>
      <color theme="1"/>
      <name val="Arial"/>
      <family val="2"/>
    </font>
    <font>
      <sz val="12"/>
      <color theme="1"/>
      <name val="Arial"/>
      <family val="2"/>
    </font>
    <font>
      <sz val="11"/>
      <color theme="1"/>
      <name val="Calibri"/>
      <family val="2"/>
    </font>
    <font>
      <b/>
      <sz val="11"/>
      <color theme="1"/>
      <name val="Calibri"/>
      <family val="2"/>
    </font>
    <font>
      <b/>
      <sz val="11"/>
      <color theme="1"/>
      <name val="Arial"/>
      <family val="2"/>
    </font>
    <font>
      <i/>
      <sz val="11"/>
      <color theme="1"/>
      <name val="Calibri"/>
      <family val="2"/>
    </font>
    <font>
      <i/>
      <sz val="12"/>
      <color theme="1"/>
      <name val="Calibri"/>
      <family val="2"/>
    </font>
    <font>
      <sz val="8"/>
      <name val="Arial"/>
      <family val="2"/>
    </font>
    <font>
      <sz val="8"/>
      <name val="Arial"/>
    </font>
    <font>
      <sz val="11"/>
      <color theme="1"/>
      <name val="Calibri"/>
    </font>
    <font>
      <sz val="11"/>
      <color theme="1"/>
      <name val="calibri"/>
      <scheme val="minor"/>
    </font>
    <font>
      <b/>
      <sz val="9"/>
      <color theme="1"/>
      <name val="Times New Roman"/>
      <family val="1"/>
    </font>
    <font>
      <sz val="9"/>
      <color theme="1"/>
      <name val="Times New Roman"/>
      <family val="1"/>
    </font>
    <font>
      <b/>
      <vertAlign val="superscript"/>
      <sz val="9"/>
      <color theme="1"/>
      <name val="Times New Roman"/>
      <family val="1"/>
    </font>
    <font>
      <b/>
      <i/>
      <sz val="9"/>
      <color theme="1"/>
      <name val="Times New Roman"/>
      <family val="1"/>
    </font>
    <font>
      <b/>
      <vertAlign val="subscript"/>
      <sz val="9"/>
      <color theme="1"/>
      <name val="Times New Roman"/>
      <family val="1"/>
    </font>
  </fonts>
  <fills count="11">
    <fill>
      <patternFill patternType="none"/>
    </fill>
    <fill>
      <patternFill patternType="gray125"/>
    </fill>
    <fill>
      <patternFill patternType="solid">
        <fgColor rgb="FFFFD965"/>
        <bgColor rgb="FFFFD965"/>
      </patternFill>
    </fill>
    <fill>
      <patternFill patternType="solid">
        <fgColor theme="0"/>
        <bgColor theme="0"/>
      </patternFill>
    </fill>
    <fill>
      <patternFill patternType="solid">
        <fgColor rgb="FFD8D8D8"/>
        <bgColor rgb="FFD8D8D8"/>
      </patternFill>
    </fill>
    <fill>
      <patternFill patternType="solid">
        <fgColor rgb="FFE7E6E6"/>
        <bgColor rgb="FFE7E6E6"/>
      </patternFill>
    </fill>
    <fill>
      <patternFill patternType="solid">
        <fgColor rgb="FFD9EAD3"/>
        <bgColor rgb="FFD9EAD3"/>
      </patternFill>
    </fill>
    <fill>
      <patternFill patternType="solid">
        <fgColor theme="0"/>
        <bgColor indexed="6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D9D9D9"/>
        <bgColor indexed="64"/>
      </patternFill>
    </fill>
  </fills>
  <borders count="30">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right style="thin">
        <color rgb="FF000000"/>
      </right>
      <top/>
      <bottom/>
      <diagonal/>
    </border>
    <border>
      <left/>
      <right/>
      <top/>
      <bottom style="medium">
        <color rgb="FF000000"/>
      </bottom>
      <diagonal/>
    </border>
    <border>
      <left/>
      <right/>
      <top/>
      <bottom style="medium">
        <color rgb="FF000000"/>
      </bottom>
      <diagonal/>
    </border>
    <border>
      <left style="thin">
        <color rgb="FF000000"/>
      </left>
      <right style="thin">
        <color rgb="FF000000"/>
      </right>
      <top style="thin">
        <color theme="1"/>
      </top>
      <bottom style="thin">
        <color theme="1"/>
      </bottom>
      <diagonal/>
    </border>
    <border>
      <left/>
      <right/>
      <top/>
      <bottom style="thin">
        <color theme="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medium">
        <color rgb="FF000000"/>
      </top>
      <bottom style="medium">
        <color rgb="FF000000"/>
      </bottom>
      <diagonal/>
    </border>
    <border>
      <left/>
      <right/>
      <top style="medium">
        <color rgb="FF000000"/>
      </top>
      <bottom/>
      <diagonal/>
    </border>
  </borders>
  <cellStyleXfs count="1">
    <xf numFmtId="0" fontId="0" fillId="0" borderId="0"/>
  </cellStyleXfs>
  <cellXfs count="280">
    <xf numFmtId="0" fontId="0" fillId="0" borderId="0" xfId="0" applyFont="1" applyAlignment="1"/>
    <xf numFmtId="0" fontId="1" fillId="2" borderId="1" xfId="0" applyFont="1" applyFill="1" applyBorder="1"/>
    <xf numFmtId="0" fontId="2" fillId="3" borderId="1" xfId="0" applyFont="1" applyFill="1" applyBorder="1"/>
    <xf numFmtId="0" fontId="3" fillId="3" borderId="1" xfId="0" applyFont="1" applyFill="1" applyBorder="1"/>
    <xf numFmtId="0" fontId="4" fillId="3" borderId="1" xfId="0" applyFont="1" applyFill="1" applyBorder="1" applyAlignment="1">
      <alignment vertical="top" wrapText="1"/>
    </xf>
    <xf numFmtId="0" fontId="5" fillId="3" borderId="1" xfId="0" applyFont="1" applyFill="1" applyBorder="1"/>
    <xf numFmtId="0" fontId="2" fillId="3" borderId="1" xfId="0" applyFont="1" applyFill="1" applyBorder="1" applyAlignment="1">
      <alignment wrapText="1"/>
    </xf>
    <xf numFmtId="0" fontId="2" fillId="3" borderId="1" xfId="0" applyFont="1" applyFill="1" applyBorder="1" applyAlignment="1">
      <alignment vertical="top" wrapText="1"/>
    </xf>
    <xf numFmtId="0" fontId="8" fillId="4" borderId="5" xfId="0" applyFont="1" applyFill="1" applyBorder="1"/>
    <xf numFmtId="0" fontId="2" fillId="3" borderId="6" xfId="0" applyFont="1" applyFill="1" applyBorder="1"/>
    <xf numFmtId="0" fontId="9" fillId="3" borderId="6" xfId="0" applyFont="1" applyFill="1" applyBorder="1"/>
    <xf numFmtId="0" fontId="8" fillId="3" borderId="6" xfId="0" applyFont="1" applyFill="1" applyBorder="1" applyAlignment="1">
      <alignment horizontal="center" wrapText="1"/>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0" borderId="0" xfId="0" applyFont="1"/>
    <xf numFmtId="0" fontId="3" fillId="0" borderId="0" xfId="0" applyFont="1" applyAlignment="1">
      <alignment horizontal="center"/>
    </xf>
    <xf numFmtId="2" fontId="3" fillId="0" borderId="0" xfId="0" applyNumberFormat="1" applyFont="1"/>
    <xf numFmtId="0" fontId="13" fillId="0" borderId="0" xfId="0" applyFont="1"/>
    <xf numFmtId="0" fontId="3" fillId="0" borderId="0" xfId="0" applyFont="1" applyAlignment="1">
      <alignment wrapText="1"/>
    </xf>
    <xf numFmtId="164" fontId="3" fillId="0" borderId="0" xfId="0" applyNumberFormat="1" applyFont="1"/>
    <xf numFmtId="0" fontId="15" fillId="0" borderId="0" xfId="0" applyFont="1"/>
    <xf numFmtId="0" fontId="13" fillId="0" borderId="0" xfId="0" applyFont="1"/>
    <xf numFmtId="2" fontId="3" fillId="0" borderId="0" xfId="0" applyNumberFormat="1" applyFont="1"/>
    <xf numFmtId="165" fontId="3" fillId="0" borderId="0" xfId="0" applyNumberFormat="1" applyFont="1"/>
    <xf numFmtId="0" fontId="3" fillId="0" borderId="0" xfId="0" applyFont="1"/>
    <xf numFmtId="164" fontId="3" fillId="0" borderId="0" xfId="0" applyNumberFormat="1" applyFont="1"/>
    <xf numFmtId="0" fontId="0" fillId="3" borderId="1" xfId="0" applyFont="1" applyFill="1" applyBorder="1" applyAlignment="1"/>
    <xf numFmtId="0" fontId="3" fillId="0" borderId="0" xfId="0" applyFont="1" applyAlignment="1">
      <alignment wrapText="1"/>
    </xf>
    <xf numFmtId="0" fontId="12" fillId="0" borderId="0" xfId="0" applyFont="1"/>
    <xf numFmtId="0" fontId="16" fillId="0" borderId="0" xfId="0" applyFont="1"/>
    <xf numFmtId="0" fontId="20" fillId="0" borderId="0" xfId="0" applyFont="1"/>
    <xf numFmtId="164" fontId="13" fillId="0" borderId="0" xfId="0" applyNumberFormat="1" applyFont="1"/>
    <xf numFmtId="2" fontId="3" fillId="0" borderId="0" xfId="0" applyNumberFormat="1" applyFont="1" applyAlignment="1">
      <alignment wrapText="1"/>
    </xf>
    <xf numFmtId="0" fontId="11" fillId="0" borderId="0" xfId="0" applyFont="1"/>
    <xf numFmtId="0" fontId="3" fillId="0" borderId="0" xfId="0" applyFont="1" applyAlignment="1">
      <alignment horizontal="center" vertical="center"/>
    </xf>
    <xf numFmtId="165" fontId="13" fillId="0" borderId="0" xfId="0" applyNumberFormat="1" applyFont="1"/>
    <xf numFmtId="0" fontId="19" fillId="0" borderId="0" xfId="0" applyFont="1"/>
    <xf numFmtId="0" fontId="22" fillId="0" borderId="0" xfId="0" applyFont="1"/>
    <xf numFmtId="0" fontId="3" fillId="3" borderId="1" xfId="0" applyFont="1" applyFill="1" applyBorder="1"/>
    <xf numFmtId="0" fontId="0" fillId="3" borderId="1" xfId="0" applyFont="1" applyFill="1" applyBorder="1" applyAlignment="1">
      <alignment vertical="center"/>
    </xf>
    <xf numFmtId="0" fontId="10" fillId="0" borderId="13" xfId="0" applyFont="1" applyBorder="1"/>
    <xf numFmtId="0" fontId="3" fillId="0" borderId="0" xfId="0" applyFont="1" applyAlignment="1">
      <alignment horizontal="left"/>
    </xf>
    <xf numFmtId="0" fontId="26" fillId="0" borderId="0" xfId="0" applyFont="1"/>
    <xf numFmtId="0" fontId="3" fillId="0" borderId="14" xfId="0" applyFont="1" applyBorder="1"/>
    <xf numFmtId="0" fontId="3" fillId="0" borderId="0" xfId="0" applyFont="1" applyAlignment="1">
      <alignment horizontal="left"/>
    </xf>
    <xf numFmtId="0" fontId="0" fillId="0" borderId="0" xfId="0" applyFont="1" applyAlignment="1"/>
    <xf numFmtId="2" fontId="3" fillId="4" borderId="9" xfId="0" applyNumberFormat="1" applyFont="1" applyFill="1" applyBorder="1"/>
    <xf numFmtId="0" fontId="31" fillId="3" borderId="9" xfId="0" applyFont="1" applyFill="1" applyBorder="1" applyAlignment="1">
      <alignment horizontal="center" wrapText="1"/>
    </xf>
    <xf numFmtId="0" fontId="31" fillId="5" borderId="6" xfId="0" applyFont="1" applyFill="1" applyBorder="1" applyAlignment="1">
      <alignment horizontal="center" vertical="center"/>
    </xf>
    <xf numFmtId="0" fontId="30" fillId="0" borderId="0" xfId="0" applyFont="1" applyAlignment="1"/>
    <xf numFmtId="0" fontId="33" fillId="0" borderId="0" xfId="0" applyFont="1"/>
    <xf numFmtId="0" fontId="34" fillId="0" borderId="0" xfId="0" applyFont="1" applyAlignment="1"/>
    <xf numFmtId="0" fontId="29" fillId="0" borderId="0" xfId="0" applyFont="1" applyAlignment="1"/>
    <xf numFmtId="0" fontId="32" fillId="3" borderId="1" xfId="0" applyFont="1" applyFill="1" applyBorder="1"/>
    <xf numFmtId="0" fontId="30" fillId="3" borderId="1" xfId="0" applyFont="1" applyFill="1" applyBorder="1" applyAlignment="1"/>
    <xf numFmtId="0" fontId="30" fillId="0" borderId="24" xfId="0" applyFont="1" applyBorder="1" applyAlignment="1"/>
    <xf numFmtId="0" fontId="0" fillId="0" borderId="21" xfId="0" applyFont="1" applyBorder="1" applyAlignment="1"/>
    <xf numFmtId="0" fontId="0" fillId="0" borderId="9" xfId="0" applyFont="1" applyBorder="1" applyAlignment="1"/>
    <xf numFmtId="0" fontId="0" fillId="0" borderId="19" xfId="0" applyFont="1" applyBorder="1" applyAlignment="1"/>
    <xf numFmtId="0" fontId="32" fillId="0" borderId="9" xfId="0" applyFont="1" applyFill="1" applyBorder="1"/>
    <xf numFmtId="2" fontId="32" fillId="0" borderId="9" xfId="0" applyNumberFormat="1" applyFont="1" applyFill="1" applyBorder="1"/>
    <xf numFmtId="0" fontId="0" fillId="0" borderId="9" xfId="0" applyFont="1" applyFill="1" applyBorder="1" applyAlignment="1"/>
    <xf numFmtId="0" fontId="0" fillId="0" borderId="23" xfId="0" applyFont="1" applyBorder="1" applyAlignment="1"/>
    <xf numFmtId="0" fontId="3" fillId="0" borderId="1" xfId="0" applyFont="1" applyFill="1" applyBorder="1"/>
    <xf numFmtId="0" fontId="32" fillId="0" borderId="0" xfId="0" applyFont="1"/>
    <xf numFmtId="0" fontId="3" fillId="0" borderId="12" xfId="0" applyFont="1" applyBorder="1"/>
    <xf numFmtId="0" fontId="3" fillId="0" borderId="12" xfId="0" applyFont="1" applyBorder="1" applyAlignment="1">
      <alignment wrapText="1"/>
    </xf>
    <xf numFmtId="0" fontId="0" fillId="0" borderId="12" xfId="0" applyFont="1" applyBorder="1" applyAlignment="1">
      <alignment wrapText="1"/>
    </xf>
    <xf numFmtId="0" fontId="13" fillId="0" borderId="9" xfId="0" applyFont="1" applyBorder="1"/>
    <xf numFmtId="0" fontId="12" fillId="0" borderId="9" xfId="0" applyFont="1" applyBorder="1"/>
    <xf numFmtId="2" fontId="3" fillId="0" borderId="9" xfId="0" applyNumberFormat="1" applyFont="1" applyBorder="1"/>
    <xf numFmtId="165" fontId="3" fillId="0" borderId="9" xfId="0" applyNumberFormat="1" applyFont="1" applyBorder="1"/>
    <xf numFmtId="2" fontId="3" fillId="0" borderId="9" xfId="0" applyNumberFormat="1" applyFont="1" applyBorder="1" applyAlignment="1">
      <alignment horizontal="left"/>
    </xf>
    <xf numFmtId="0" fontId="3" fillId="0" borderId="9" xfId="0" applyFont="1" applyBorder="1"/>
    <xf numFmtId="164" fontId="3" fillId="0" borderId="9" xfId="0" applyNumberFormat="1" applyFont="1" applyBorder="1"/>
    <xf numFmtId="0" fontId="3" fillId="0" borderId="9" xfId="0" applyFont="1" applyBorder="1" applyAlignment="1">
      <alignment wrapText="1"/>
    </xf>
    <xf numFmtId="0" fontId="18" fillId="0" borderId="9" xfId="0" applyFont="1" applyBorder="1"/>
    <xf numFmtId="1" fontId="3" fillId="0" borderId="9" xfId="0" applyNumberFormat="1" applyFont="1" applyBorder="1"/>
    <xf numFmtId="0" fontId="30" fillId="0" borderId="9" xfId="0" applyFont="1" applyBorder="1" applyAlignment="1"/>
    <xf numFmtId="0" fontId="13" fillId="0" borderId="22" xfId="0" applyFont="1" applyBorder="1"/>
    <xf numFmtId="0" fontId="3" fillId="0" borderId="23" xfId="0" applyFont="1" applyBorder="1" applyAlignment="1">
      <alignment horizontal="center" wrapText="1"/>
    </xf>
    <xf numFmtId="0" fontId="13" fillId="0" borderId="23" xfId="0" applyFont="1" applyBorder="1"/>
    <xf numFmtId="0" fontId="3" fillId="0" borderId="23" xfId="0" applyFont="1" applyBorder="1" applyAlignment="1">
      <alignment wrapText="1"/>
    </xf>
    <xf numFmtId="0" fontId="3" fillId="0" borderId="23" xfId="0" applyFont="1" applyBorder="1"/>
    <xf numFmtId="0" fontId="3" fillId="3" borderId="9" xfId="0" applyFont="1" applyFill="1" applyBorder="1"/>
    <xf numFmtId="0" fontId="3" fillId="0" borderId="24" xfId="0" applyFont="1" applyBorder="1"/>
    <xf numFmtId="0" fontId="0" fillId="0" borderId="16" xfId="0" applyFont="1" applyBorder="1" applyAlignment="1"/>
    <xf numFmtId="0" fontId="13" fillId="0" borderId="19" xfId="0" applyFont="1" applyBorder="1"/>
    <xf numFmtId="0" fontId="3" fillId="0" borderId="16" xfId="0" applyFont="1" applyBorder="1"/>
    <xf numFmtId="0" fontId="13" fillId="0" borderId="16" xfId="0" applyFont="1" applyBorder="1"/>
    <xf numFmtId="0" fontId="13" fillId="0" borderId="17" xfId="0" applyFont="1" applyBorder="1"/>
    <xf numFmtId="0" fontId="13" fillId="0" borderId="18" xfId="0" applyFont="1" applyBorder="1"/>
    <xf numFmtId="0" fontId="13" fillId="0" borderId="20" xfId="0" applyFont="1" applyBorder="1"/>
    <xf numFmtId="0" fontId="0" fillId="0" borderId="22" xfId="0" applyFont="1" applyBorder="1" applyAlignment="1"/>
    <xf numFmtId="0" fontId="32" fillId="0" borderId="9" xfId="0" applyFont="1" applyBorder="1"/>
    <xf numFmtId="0" fontId="36" fillId="0" borderId="9" xfId="0" applyFont="1" applyBorder="1"/>
    <xf numFmtId="164" fontId="0" fillId="0" borderId="9" xfId="0" applyNumberFormat="1" applyFont="1" applyBorder="1" applyAlignment="1"/>
    <xf numFmtId="0" fontId="0" fillId="0" borderId="0" xfId="0" applyFont="1" applyAlignment="1"/>
    <xf numFmtId="0" fontId="20" fillId="0" borderId="9" xfId="0" applyFont="1" applyBorder="1" applyAlignment="1"/>
    <xf numFmtId="0" fontId="0" fillId="0" borderId="0" xfId="0" applyFont="1" applyAlignment="1"/>
    <xf numFmtId="0" fontId="0" fillId="0" borderId="0" xfId="0" applyFont="1" applyAlignment="1"/>
    <xf numFmtId="0" fontId="7" fillId="0" borderId="9" xfId="0" applyFont="1" applyBorder="1"/>
    <xf numFmtId="0" fontId="0" fillId="0" borderId="0" xfId="0" applyFont="1" applyAlignment="1"/>
    <xf numFmtId="0" fontId="0" fillId="0" borderId="0" xfId="0" applyFont="1" applyAlignment="1"/>
    <xf numFmtId="0" fontId="23" fillId="0" borderId="27" xfId="0" applyFont="1" applyBorder="1" applyAlignment="1">
      <alignment vertical="center"/>
    </xf>
    <xf numFmtId="0" fontId="23" fillId="0" borderId="27" xfId="0" applyFont="1" applyBorder="1" applyAlignment="1">
      <alignment vertical="center" wrapText="1"/>
    </xf>
    <xf numFmtId="0" fontId="23" fillId="0" borderId="27" xfId="0" applyFont="1" applyBorder="1" applyAlignment="1">
      <alignment horizontal="center" vertical="center" wrapText="1"/>
    </xf>
    <xf numFmtId="0" fontId="24" fillId="0" borderId="9" xfId="0" applyFont="1" applyFill="1" applyBorder="1" applyAlignment="1">
      <alignment vertical="center"/>
    </xf>
    <xf numFmtId="0" fontId="25" fillId="0" borderId="9" xfId="0" applyFont="1" applyFill="1" applyBorder="1" applyAlignment="1">
      <alignment vertical="center"/>
    </xf>
    <xf numFmtId="0" fontId="25" fillId="0" borderId="9" xfId="0" applyFont="1" applyFill="1" applyBorder="1" applyAlignment="1">
      <alignment horizontal="center" vertical="center"/>
    </xf>
    <xf numFmtId="0" fontId="25" fillId="0" borderId="9" xfId="0" applyFont="1" applyFill="1" applyBorder="1" applyAlignment="1">
      <alignment horizontal="center" vertical="center" wrapText="1"/>
    </xf>
    <xf numFmtId="0" fontId="24" fillId="0" borderId="9" xfId="0" applyFont="1" applyFill="1" applyBorder="1" applyAlignment="1">
      <alignment vertical="center" wrapText="1"/>
    </xf>
    <xf numFmtId="0" fontId="25" fillId="0" borderId="9" xfId="0" applyFont="1" applyFill="1" applyBorder="1" applyAlignment="1">
      <alignment vertical="center" wrapText="1"/>
    </xf>
    <xf numFmtId="0" fontId="24" fillId="0" borderId="26" xfId="0" applyFont="1" applyFill="1" applyBorder="1" applyAlignment="1">
      <alignment vertical="center"/>
    </xf>
    <xf numFmtId="0" fontId="25" fillId="0" borderId="26" xfId="0" applyFont="1" applyFill="1" applyBorder="1" applyAlignment="1">
      <alignment vertical="center"/>
    </xf>
    <xf numFmtId="0" fontId="25" fillId="0" borderId="26" xfId="0" applyFont="1" applyFill="1" applyBorder="1" applyAlignment="1">
      <alignment horizontal="center" vertical="center"/>
    </xf>
    <xf numFmtId="0" fontId="25" fillId="0" borderId="26" xfId="0" applyFont="1" applyFill="1" applyBorder="1" applyAlignment="1">
      <alignment horizontal="center" vertical="center" wrapText="1"/>
    </xf>
    <xf numFmtId="0" fontId="0" fillId="0" borderId="0" xfId="0" applyFont="1" applyFill="1" applyAlignment="1"/>
    <xf numFmtId="0" fontId="0" fillId="7" borderId="0" xfId="0" applyFont="1" applyFill="1" applyAlignment="1"/>
    <xf numFmtId="0" fontId="3" fillId="7" borderId="1" xfId="0" applyFont="1" applyFill="1" applyBorder="1"/>
    <xf numFmtId="0" fontId="14" fillId="7" borderId="0" xfId="0" applyFont="1" applyFill="1"/>
    <xf numFmtId="0" fontId="3" fillId="7" borderId="0" xfId="0" applyFont="1" applyFill="1"/>
    <xf numFmtId="0" fontId="14" fillId="7" borderId="0" xfId="0" applyFont="1" applyFill="1" applyAlignment="1">
      <alignment vertical="center"/>
    </xf>
    <xf numFmtId="0" fontId="21" fillId="0" borderId="9" xfId="0" applyFont="1" applyBorder="1" applyAlignment="1">
      <alignment horizontal="center"/>
    </xf>
    <xf numFmtId="0" fontId="12" fillId="0" borderId="9" xfId="0" applyFont="1" applyFill="1" applyBorder="1"/>
    <xf numFmtId="0" fontId="3" fillId="0" borderId="9" xfId="0" applyFont="1" applyFill="1" applyBorder="1"/>
    <xf numFmtId="2" fontId="3" fillId="0" borderId="9" xfId="0" applyNumberFormat="1" applyFont="1" applyFill="1" applyBorder="1"/>
    <xf numFmtId="2" fontId="13" fillId="0" borderId="9" xfId="0" applyNumberFormat="1" applyFont="1" applyFill="1" applyBorder="1"/>
    <xf numFmtId="2" fontId="3" fillId="0" borderId="9" xfId="0" applyNumberFormat="1" applyFont="1" applyFill="1" applyBorder="1" applyAlignment="1">
      <alignment wrapText="1"/>
    </xf>
    <xf numFmtId="0" fontId="13" fillId="0" borderId="9" xfId="0" applyFont="1" applyFill="1" applyBorder="1"/>
    <xf numFmtId="0" fontId="20" fillId="0" borderId="9" xfId="0" applyFont="1" applyFill="1" applyBorder="1" applyAlignment="1"/>
    <xf numFmtId="0" fontId="30" fillId="0" borderId="9" xfId="0" applyFont="1" applyFill="1" applyBorder="1" applyAlignment="1"/>
    <xf numFmtId="165" fontId="3" fillId="0" borderId="9" xfId="0" applyNumberFormat="1" applyFont="1" applyFill="1" applyBorder="1"/>
    <xf numFmtId="165" fontId="13" fillId="0" borderId="9" xfId="0" applyNumberFormat="1" applyFont="1" applyFill="1" applyBorder="1"/>
    <xf numFmtId="1" fontId="32" fillId="0" borderId="9" xfId="0" applyNumberFormat="1" applyFont="1" applyFill="1" applyBorder="1" applyAlignment="1"/>
    <xf numFmtId="0" fontId="16" fillId="0" borderId="9" xfId="0" applyFont="1" applyFill="1" applyBorder="1"/>
    <xf numFmtId="0" fontId="3" fillId="0" borderId="9" xfId="0" applyFont="1" applyBorder="1" applyAlignment="1">
      <alignment horizontal="center" vertical="center"/>
    </xf>
    <xf numFmtId="0" fontId="32" fillId="0" borderId="9" xfId="0" applyFont="1" applyBorder="1" applyAlignment="1">
      <alignment horizontal="center"/>
    </xf>
    <xf numFmtId="0" fontId="21" fillId="0" borderId="9" xfId="0" applyFont="1" applyFill="1" applyBorder="1" applyAlignment="1"/>
    <xf numFmtId="164" fontId="3" fillId="0" borderId="9" xfId="0" applyNumberFormat="1" applyFont="1" applyFill="1" applyBorder="1"/>
    <xf numFmtId="0" fontId="3" fillId="0" borderId="16" xfId="0" applyFont="1" applyFill="1" applyBorder="1" applyAlignment="1"/>
    <xf numFmtId="0" fontId="3" fillId="0" borderId="17" xfId="0" applyFont="1" applyFill="1" applyBorder="1"/>
    <xf numFmtId="1" fontId="32" fillId="0" borderId="16" xfId="0" applyNumberFormat="1" applyFont="1" applyFill="1" applyBorder="1" applyAlignment="1"/>
    <xf numFmtId="2" fontId="13" fillId="0" borderId="17" xfId="0" applyNumberFormat="1" applyFont="1" applyFill="1" applyBorder="1"/>
    <xf numFmtId="1" fontId="32" fillId="0" borderId="18" xfId="0" applyNumberFormat="1" applyFont="1" applyFill="1" applyBorder="1" applyAlignment="1"/>
    <xf numFmtId="0" fontId="30" fillId="0" borderId="19" xfId="0" applyFont="1" applyFill="1" applyBorder="1" applyAlignment="1"/>
    <xf numFmtId="0" fontId="0" fillId="0" borderId="19" xfId="0" applyFont="1" applyFill="1" applyBorder="1" applyAlignment="1"/>
    <xf numFmtId="0" fontId="13" fillId="0" borderId="19" xfId="0" applyFont="1" applyFill="1" applyBorder="1"/>
    <xf numFmtId="0" fontId="3" fillId="0" borderId="19" xfId="0" applyFont="1" applyFill="1" applyBorder="1"/>
    <xf numFmtId="2" fontId="13" fillId="0" borderId="19" xfId="0" applyNumberFormat="1" applyFont="1" applyFill="1" applyBorder="1"/>
    <xf numFmtId="2" fontId="13" fillId="0" borderId="20" xfId="0" applyNumberFormat="1" applyFont="1" applyFill="1" applyBorder="1"/>
    <xf numFmtId="164" fontId="0" fillId="0" borderId="9" xfId="0" applyNumberFormat="1" applyFont="1" applyFill="1" applyBorder="1" applyAlignment="1"/>
    <xf numFmtId="0" fontId="0" fillId="0" borderId="16" xfId="0" applyFont="1" applyFill="1" applyBorder="1" applyAlignment="1"/>
    <xf numFmtId="0" fontId="30" fillId="0" borderId="16" xfId="0" applyFont="1" applyFill="1" applyBorder="1" applyAlignment="1"/>
    <xf numFmtId="0" fontId="30" fillId="0" borderId="18" xfId="0" applyFont="1" applyFill="1" applyBorder="1" applyAlignment="1"/>
    <xf numFmtId="0" fontId="21" fillId="0" borderId="19" xfId="0" applyFont="1" applyFill="1" applyBorder="1" applyAlignment="1"/>
    <xf numFmtId="0" fontId="21" fillId="0" borderId="9" xfId="0" applyFont="1" applyFill="1" applyBorder="1" applyAlignment="1">
      <alignment horizontal="center"/>
    </xf>
    <xf numFmtId="0" fontId="21" fillId="0" borderId="25" xfId="0" applyFont="1" applyBorder="1" applyAlignment="1"/>
    <xf numFmtId="0" fontId="0" fillId="0" borderId="21" xfId="0" applyFont="1" applyFill="1" applyBorder="1" applyAlignment="1"/>
    <xf numFmtId="0" fontId="3" fillId="0" borderId="21" xfId="0" applyFont="1" applyBorder="1"/>
    <xf numFmtId="0" fontId="3" fillId="0" borderId="15" xfId="0" applyFont="1" applyBorder="1"/>
    <xf numFmtId="0" fontId="3" fillId="0" borderId="16" xfId="0" applyFont="1" applyFill="1" applyBorder="1"/>
    <xf numFmtId="0" fontId="12" fillId="0" borderId="16" xfId="0" applyFont="1" applyFill="1" applyBorder="1"/>
    <xf numFmtId="0" fontId="13" fillId="0" borderId="16" xfId="0" applyFont="1" applyFill="1" applyBorder="1"/>
    <xf numFmtId="2" fontId="39" fillId="0" borderId="9" xfId="0" applyNumberFormat="1" applyFont="1" applyBorder="1"/>
    <xf numFmtId="1" fontId="39" fillId="0" borderId="9" xfId="0" applyNumberFormat="1" applyFont="1" applyBorder="1"/>
    <xf numFmtId="164" fontId="40" fillId="0" borderId="9" xfId="0" applyNumberFormat="1" applyFont="1" applyBorder="1"/>
    <xf numFmtId="166" fontId="39" fillId="0" borderId="9" xfId="0" applyNumberFormat="1" applyFont="1" applyBorder="1"/>
    <xf numFmtId="167" fontId="39" fillId="0" borderId="9" xfId="0" applyNumberFormat="1" applyFont="1" applyBorder="1"/>
    <xf numFmtId="0" fontId="39" fillId="0" borderId="9" xfId="0" applyFont="1" applyBorder="1"/>
    <xf numFmtId="0" fontId="20" fillId="0" borderId="16" xfId="0" applyFont="1" applyBorder="1" applyAlignment="1"/>
    <xf numFmtId="2" fontId="3" fillId="0" borderId="16" xfId="0" applyNumberFormat="1" applyFont="1" applyBorder="1"/>
    <xf numFmtId="164" fontId="3" fillId="0" borderId="16" xfId="0" applyNumberFormat="1" applyFont="1" applyBorder="1"/>
    <xf numFmtId="0" fontId="0" fillId="0" borderId="18" xfId="0" applyFont="1" applyBorder="1" applyAlignment="1"/>
    <xf numFmtId="165" fontId="13" fillId="0" borderId="19" xfId="0" applyNumberFormat="1" applyFont="1" applyFill="1" applyBorder="1"/>
    <xf numFmtId="0" fontId="30" fillId="3" borderId="9" xfId="0" applyFont="1" applyFill="1" applyBorder="1" applyAlignment="1"/>
    <xf numFmtId="0" fontId="20" fillId="3" borderId="1" xfId="0" applyFont="1" applyFill="1" applyBorder="1" applyAlignment="1"/>
    <xf numFmtId="165" fontId="0" fillId="0" borderId="0" xfId="0" applyNumberFormat="1" applyFont="1" applyAlignment="1"/>
    <xf numFmtId="2" fontId="39" fillId="0" borderId="9" xfId="0" applyNumberFormat="1" applyFont="1" applyFill="1" applyBorder="1"/>
    <xf numFmtId="0" fontId="39" fillId="0" borderId="9" xfId="0" applyFont="1" applyFill="1" applyBorder="1"/>
    <xf numFmtId="0" fontId="12" fillId="0" borderId="16" xfId="0" applyFont="1" applyBorder="1"/>
    <xf numFmtId="2" fontId="39" fillId="0" borderId="9" xfId="0" applyNumberFormat="1" applyFont="1" applyFill="1" applyBorder="1" applyAlignment="1">
      <alignment wrapText="1"/>
    </xf>
    <xf numFmtId="2" fontId="39" fillId="0" borderId="19" xfId="0" applyNumberFormat="1" applyFont="1" applyFill="1" applyBorder="1"/>
    <xf numFmtId="2" fontId="39" fillId="6" borderId="9" xfId="0" applyNumberFormat="1" applyFont="1" applyFill="1" applyBorder="1"/>
    <xf numFmtId="0" fontId="13" fillId="0" borderId="0" xfId="0" applyFont="1" applyAlignment="1"/>
    <xf numFmtId="0" fontId="32" fillId="0" borderId="9" xfId="0" applyFont="1" applyFill="1" applyBorder="1" applyAlignment="1">
      <alignment wrapText="1"/>
    </xf>
    <xf numFmtId="164" fontId="32" fillId="0" borderId="9" xfId="0" applyNumberFormat="1" applyFont="1" applyFill="1" applyBorder="1"/>
    <xf numFmtId="2" fontId="32" fillId="0" borderId="9" xfId="0" applyNumberFormat="1" applyFont="1" applyFill="1" applyBorder="1" applyAlignment="1">
      <alignment wrapText="1"/>
    </xf>
    <xf numFmtId="0" fontId="32" fillId="0" borderId="9" xfId="0" applyFont="1" applyFill="1" applyBorder="1" applyAlignment="1"/>
    <xf numFmtId="0" fontId="35" fillId="0" borderId="9" xfId="0" applyFont="1" applyFill="1" applyBorder="1"/>
    <xf numFmtId="2" fontId="0" fillId="0" borderId="9" xfId="0" applyNumberFormat="1" applyFont="1" applyFill="1" applyBorder="1" applyAlignment="1"/>
    <xf numFmtId="0" fontId="32" fillId="0" borderId="25" xfId="0" applyFont="1" applyFill="1" applyBorder="1"/>
    <xf numFmtId="0" fontId="30" fillId="0" borderId="21" xfId="0" applyFont="1" applyFill="1" applyBorder="1" applyAlignment="1"/>
    <xf numFmtId="0" fontId="30" fillId="0" borderId="15" xfId="0" applyFont="1" applyFill="1" applyBorder="1" applyAlignment="1"/>
    <xf numFmtId="0" fontId="35" fillId="0" borderId="16" xfId="0" applyFont="1" applyFill="1" applyBorder="1"/>
    <xf numFmtId="2" fontId="0" fillId="0" borderId="17" xfId="0" applyNumberFormat="1" applyFont="1" applyFill="1" applyBorder="1" applyAlignment="1"/>
    <xf numFmtId="0" fontId="35" fillId="0" borderId="18" xfId="0" applyFont="1" applyFill="1" applyBorder="1"/>
    <xf numFmtId="2" fontId="0" fillId="0" borderId="20" xfId="0" applyNumberFormat="1" applyFont="1" applyFill="1" applyBorder="1" applyAlignment="1"/>
    <xf numFmtId="0" fontId="33" fillId="0" borderId="9" xfId="0" applyFont="1" applyFill="1" applyBorder="1"/>
    <xf numFmtId="0" fontId="33" fillId="0" borderId="9" xfId="0" applyFont="1" applyFill="1" applyBorder="1" applyAlignment="1">
      <alignment horizontal="center" wrapText="1"/>
    </xf>
    <xf numFmtId="0" fontId="0" fillId="0" borderId="24" xfId="0" applyFont="1" applyBorder="1" applyAlignment="1"/>
    <xf numFmtId="0" fontId="13" fillId="0" borderId="21" xfId="0" applyFont="1" applyBorder="1"/>
    <xf numFmtId="0" fontId="16" fillId="0" borderId="16" xfId="0" applyFont="1" applyBorder="1"/>
    <xf numFmtId="0" fontId="19" fillId="0" borderId="16" xfId="0" applyFont="1" applyBorder="1"/>
    <xf numFmtId="0" fontId="12" fillId="0" borderId="23" xfId="0" applyFont="1" applyBorder="1"/>
    <xf numFmtId="0" fontId="16" fillId="0" borderId="23" xfId="0" applyFont="1" applyBorder="1"/>
    <xf numFmtId="165" fontId="13" fillId="0" borderId="9" xfId="0" applyNumberFormat="1" applyFont="1" applyBorder="1"/>
    <xf numFmtId="164" fontId="0" fillId="0" borderId="19" xfId="0" applyNumberFormat="1" applyFont="1" applyBorder="1" applyAlignment="1"/>
    <xf numFmtId="164" fontId="13" fillId="0" borderId="9" xfId="0" applyNumberFormat="1" applyFont="1" applyBorder="1" applyAlignment="1">
      <alignment horizontal="center"/>
    </xf>
    <xf numFmtId="164" fontId="3" fillId="0" borderId="9" xfId="0" applyNumberFormat="1" applyFont="1" applyBorder="1" applyAlignment="1">
      <alignment horizontal="center"/>
    </xf>
    <xf numFmtId="164" fontId="3" fillId="0" borderId="17" xfId="0" applyNumberFormat="1" applyFont="1" applyBorder="1" applyAlignment="1">
      <alignment horizontal="center"/>
    </xf>
    <xf numFmtId="164" fontId="0" fillId="0" borderId="9" xfId="0" applyNumberFormat="1" applyFont="1" applyBorder="1" applyAlignment="1">
      <alignment horizontal="center"/>
    </xf>
    <xf numFmtId="164" fontId="16" fillId="0" borderId="9" xfId="0" applyNumberFormat="1" applyFont="1" applyBorder="1" applyAlignment="1">
      <alignment horizontal="center"/>
    </xf>
    <xf numFmtId="164" fontId="12" fillId="0" borderId="9" xfId="0" applyNumberFormat="1" applyFont="1" applyBorder="1" applyAlignment="1">
      <alignment horizontal="center"/>
    </xf>
    <xf numFmtId="164" fontId="19" fillId="0" borderId="9" xfId="0" applyNumberFormat="1" applyFont="1" applyBorder="1" applyAlignment="1">
      <alignment horizontal="center"/>
    </xf>
    <xf numFmtId="164" fontId="11" fillId="0" borderId="9" xfId="0" applyNumberFormat="1" applyFont="1" applyBorder="1" applyAlignment="1">
      <alignment horizontal="center"/>
    </xf>
    <xf numFmtId="164" fontId="15" fillId="0" borderId="9" xfId="0" applyNumberFormat="1" applyFont="1" applyBorder="1" applyAlignment="1">
      <alignment horizontal="center"/>
    </xf>
    <xf numFmtId="164" fontId="0" fillId="0" borderId="19" xfId="0" applyNumberFormat="1" applyFont="1" applyBorder="1" applyAlignment="1">
      <alignment horizontal="center"/>
    </xf>
    <xf numFmtId="164" fontId="3" fillId="0" borderId="19" xfId="0" applyNumberFormat="1" applyFont="1" applyBorder="1" applyAlignment="1">
      <alignment horizontal="center"/>
    </xf>
    <xf numFmtId="164" fontId="3" fillId="0" borderId="20" xfId="0" applyNumberFormat="1" applyFont="1" applyBorder="1" applyAlignment="1">
      <alignment horizontal="center"/>
    </xf>
    <xf numFmtId="164" fontId="0" fillId="0" borderId="17" xfId="0" applyNumberFormat="1" applyFont="1" applyBorder="1" applyAlignment="1"/>
    <xf numFmtId="164" fontId="0" fillId="0" borderId="20" xfId="0" applyNumberFormat="1" applyFont="1" applyBorder="1" applyAlignment="1"/>
    <xf numFmtId="0" fontId="21" fillId="0" borderId="9" xfId="0" applyFont="1" applyBorder="1" applyAlignment="1"/>
    <xf numFmtId="0" fontId="3" fillId="0" borderId="11" xfId="0" applyFont="1" applyFill="1" applyBorder="1"/>
    <xf numFmtId="0" fontId="13" fillId="0" borderId="0" xfId="0" applyFont="1" applyFill="1"/>
    <xf numFmtId="0" fontId="12" fillId="0" borderId="0" xfId="0" applyFont="1" applyFill="1"/>
    <xf numFmtId="0" fontId="3" fillId="0" borderId="0" xfId="0" applyFont="1" applyFill="1"/>
    <xf numFmtId="2" fontId="3" fillId="0" borderId="0" xfId="0" applyNumberFormat="1" applyFont="1" applyFill="1"/>
    <xf numFmtId="2" fontId="13" fillId="0" borderId="0" xfId="0" applyNumberFormat="1" applyFont="1" applyFill="1"/>
    <xf numFmtId="0" fontId="12" fillId="0" borderId="10" xfId="0" applyFont="1" applyFill="1" applyBorder="1"/>
    <xf numFmtId="0" fontId="3" fillId="0" borderId="10" xfId="0" applyFont="1" applyFill="1" applyBorder="1"/>
    <xf numFmtId="2" fontId="3" fillId="0" borderId="0" xfId="0" applyNumberFormat="1" applyFont="1" applyFill="1" applyAlignment="1">
      <alignment wrapText="1"/>
    </xf>
    <xf numFmtId="0" fontId="16" fillId="0" borderId="0" xfId="0" applyFont="1" applyFill="1"/>
    <xf numFmtId="0" fontId="39" fillId="0" borderId="17" xfId="0" applyFont="1" applyFill="1" applyBorder="1"/>
    <xf numFmtId="165" fontId="39" fillId="0" borderId="17" xfId="0" applyNumberFormat="1" applyFont="1" applyFill="1" applyBorder="1"/>
    <xf numFmtId="165" fontId="39" fillId="0" borderId="20" xfId="0" applyNumberFormat="1" applyFont="1" applyFill="1" applyBorder="1"/>
    <xf numFmtId="2" fontId="39" fillId="0" borderId="17" xfId="0" applyNumberFormat="1" applyFont="1" applyFill="1" applyBorder="1"/>
    <xf numFmtId="2" fontId="39" fillId="0" borderId="20" xfId="0" applyNumberFormat="1" applyFont="1" applyFill="1" applyBorder="1"/>
    <xf numFmtId="0" fontId="17" fillId="0" borderId="21" xfId="0" applyFont="1" applyBorder="1" applyAlignment="1">
      <alignment horizontal="center"/>
    </xf>
    <xf numFmtId="2" fontId="39" fillId="0" borderId="17" xfId="0" applyNumberFormat="1" applyFont="1" applyFill="1" applyBorder="1" applyAlignment="1"/>
    <xf numFmtId="11" fontId="0" fillId="0" borderId="9" xfId="0" applyNumberFormat="1" applyFont="1" applyBorder="1" applyAlignment="1"/>
    <xf numFmtId="168" fontId="0" fillId="0" borderId="9" xfId="0" applyNumberFormat="1" applyFont="1" applyBorder="1" applyAlignment="1"/>
    <xf numFmtId="168" fontId="0" fillId="0" borderId="0" xfId="0" applyNumberFormat="1" applyFont="1" applyAlignment="1"/>
    <xf numFmtId="0" fontId="3" fillId="8" borderId="17" xfId="0" applyFont="1" applyFill="1" applyBorder="1"/>
    <xf numFmtId="0" fontId="3" fillId="0" borderId="17" xfId="0" applyFont="1" applyBorder="1"/>
    <xf numFmtId="0" fontId="41" fillId="9" borderId="9" xfId="0" applyFont="1" applyFill="1" applyBorder="1" applyAlignment="1">
      <alignment horizontal="center" vertical="center" wrapText="1"/>
    </xf>
    <xf numFmtId="0" fontId="44" fillId="9" borderId="28" xfId="0" applyFont="1" applyFill="1" applyBorder="1" applyAlignment="1">
      <alignment horizontal="center" vertical="center" wrapText="1"/>
    </xf>
    <xf numFmtId="0" fontId="41" fillId="10" borderId="9" xfId="0" applyFont="1" applyFill="1" applyBorder="1" applyAlignment="1">
      <alignment vertical="center" wrapText="1"/>
    </xf>
    <xf numFmtId="0" fontId="42" fillId="10" borderId="9" xfId="0" applyFont="1" applyFill="1" applyBorder="1" applyAlignment="1">
      <alignment vertical="center" wrapText="1"/>
    </xf>
    <xf numFmtId="11" fontId="42" fillId="10" borderId="9" xfId="0" applyNumberFormat="1" applyFont="1" applyFill="1" applyBorder="1" applyAlignment="1">
      <alignment vertical="center" wrapText="1"/>
    </xf>
    <xf numFmtId="0" fontId="41" fillId="0" borderId="9" xfId="0" applyFont="1" applyBorder="1" applyAlignment="1">
      <alignment vertical="center" wrapText="1"/>
    </xf>
    <xf numFmtId="0" fontId="42" fillId="0" borderId="9" xfId="0" applyFont="1" applyBorder="1" applyAlignment="1">
      <alignment vertical="center" wrapText="1"/>
    </xf>
    <xf numFmtId="11" fontId="42" fillId="0" borderId="9" xfId="0" applyNumberFormat="1" applyFont="1" applyBorder="1" applyAlignment="1">
      <alignment vertical="center" wrapText="1"/>
    </xf>
    <xf numFmtId="0" fontId="44" fillId="0" borderId="9" xfId="0" applyFont="1" applyBorder="1" applyAlignment="1">
      <alignment vertical="center" wrapText="1"/>
    </xf>
    <xf numFmtId="0" fontId="41" fillId="9" borderId="29" xfId="0" applyFont="1" applyFill="1" applyBorder="1" applyAlignment="1">
      <alignment vertical="center" wrapText="1"/>
    </xf>
    <xf numFmtId="0" fontId="41" fillId="9" borderId="12" xfId="0" applyFont="1" applyFill="1" applyBorder="1" applyAlignment="1">
      <alignment vertical="center" wrapText="1"/>
    </xf>
    <xf numFmtId="0" fontId="41" fillId="10" borderId="9" xfId="0" applyFont="1" applyFill="1" applyBorder="1" applyAlignment="1">
      <alignment horizontal="center" vertical="center" wrapText="1"/>
    </xf>
    <xf numFmtId="0" fontId="42" fillId="10" borderId="9" xfId="0" applyFont="1" applyFill="1" applyBorder="1" applyAlignment="1">
      <alignment horizontal="center" vertical="center" wrapText="1"/>
    </xf>
    <xf numFmtId="11" fontId="42" fillId="10" borderId="9" xfId="0" applyNumberFormat="1" applyFont="1" applyFill="1" applyBorder="1" applyAlignment="1">
      <alignment horizontal="center" vertical="center" wrapText="1"/>
    </xf>
    <xf numFmtId="0" fontId="41" fillId="0" borderId="9" xfId="0" applyFont="1" applyBorder="1" applyAlignment="1">
      <alignment horizontal="center" vertical="center" wrapText="1"/>
    </xf>
    <xf numFmtId="0" fontId="42" fillId="0" borderId="9" xfId="0" applyFont="1" applyBorder="1" applyAlignment="1">
      <alignment horizontal="center" vertical="center" wrapText="1"/>
    </xf>
    <xf numFmtId="11" fontId="42" fillId="0" borderId="9" xfId="0" applyNumberFormat="1" applyFont="1" applyBorder="1" applyAlignment="1">
      <alignment horizontal="center" vertical="center" wrapText="1"/>
    </xf>
    <xf numFmtId="0" fontId="6" fillId="2" borderId="2" xfId="0" applyFont="1" applyFill="1" applyBorder="1" applyAlignment="1">
      <alignment horizontal="center"/>
    </xf>
    <xf numFmtId="0" fontId="7" fillId="0" borderId="3" xfId="0" applyFont="1" applyBorder="1"/>
    <xf numFmtId="0" fontId="7" fillId="0" borderId="4" xfId="0" applyFont="1" applyBorder="1"/>
    <xf numFmtId="0" fontId="6" fillId="2" borderId="7" xfId="0" applyFont="1" applyFill="1" applyBorder="1" applyAlignment="1">
      <alignment horizontal="center"/>
    </xf>
    <xf numFmtId="0" fontId="7" fillId="0" borderId="8" xfId="0" applyFont="1" applyBorder="1"/>
    <xf numFmtId="0" fontId="7" fillId="0" borderId="9" xfId="0" applyFont="1" applyBorder="1"/>
    <xf numFmtId="0" fontId="32" fillId="0" borderId="9" xfId="0" applyFont="1" applyBorder="1" applyAlignment="1">
      <alignment horizontal="center"/>
    </xf>
    <xf numFmtId="0" fontId="32" fillId="0" borderId="17" xfId="0" applyFont="1" applyBorder="1" applyAlignment="1">
      <alignment horizontal="center"/>
    </xf>
    <xf numFmtId="0" fontId="21" fillId="0" borderId="16" xfId="0" applyFont="1" applyBorder="1" applyAlignment="1">
      <alignment horizontal="center"/>
    </xf>
    <xf numFmtId="0" fontId="21" fillId="0" borderId="9" xfId="0" applyFont="1" applyBorder="1" applyAlignment="1">
      <alignment horizontal="center"/>
    </xf>
    <xf numFmtId="0" fontId="21" fillId="0" borderId="21" xfId="0" applyFont="1" applyBorder="1" applyAlignment="1">
      <alignment horizontal="center"/>
    </xf>
    <xf numFmtId="0" fontId="21" fillId="0" borderId="15" xfId="0" applyFont="1" applyBorder="1" applyAlignment="1">
      <alignment horizontal="center"/>
    </xf>
    <xf numFmtId="0" fontId="21" fillId="0" borderId="25" xfId="0" applyFont="1" applyBorder="1" applyAlignment="1">
      <alignment horizontal="center"/>
    </xf>
    <xf numFmtId="0" fontId="41" fillId="9" borderId="29" xfId="0" applyFont="1" applyFill="1" applyBorder="1" applyAlignment="1">
      <alignment vertical="center" wrapText="1"/>
    </xf>
    <xf numFmtId="0" fontId="41" fillId="9" borderId="12" xfId="0" applyFont="1" applyFill="1" applyBorder="1" applyAlignment="1">
      <alignment vertical="center" wrapText="1"/>
    </xf>
  </cellXfs>
  <cellStyles count="1">
    <cellStyle name="Normal" xfId="0" builtinId="0"/>
  </cellStyles>
  <dxfs count="194">
    <dxf>
      <font>
        <b val="0"/>
        <i/>
        <strike val="0"/>
        <condense val="0"/>
        <extend val="0"/>
        <outline val="0"/>
        <shadow val="0"/>
        <u val="none"/>
        <vertAlign val="baseline"/>
        <sz val="12"/>
        <color rgb="FF000000"/>
        <name val="Times New Roman"/>
        <scheme val="none"/>
      </font>
      <alignment horizontal="general" vertical="center" textRotation="0" wrapText="0" indent="0" justifyLastLine="0" shrinkToFit="0" readingOrder="0"/>
    </dxf>
    <dxf>
      <border>
        <bottom style="thin">
          <color indexed="64"/>
        </bottom>
      </border>
    </dxf>
    <dxf>
      <border diagonalUp="0" diagonalDown="0">
        <left/>
        <right/>
        <top/>
        <bottom/>
        <vertical/>
        <horizontal/>
      </border>
    </dxf>
    <dxf>
      <font>
        <b val="0"/>
        <i val="0"/>
        <strike val="0"/>
        <condense val="0"/>
        <extend val="0"/>
        <outline val="0"/>
        <shadow val="0"/>
        <u val="none"/>
        <vertAlign val="baseline"/>
        <sz val="9"/>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9"/>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9"/>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9"/>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9"/>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9"/>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9"/>
        <color theme="1"/>
        <name val="Times New Roman"/>
        <scheme val="none"/>
      </font>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theme="1"/>
        <name val="Times New Roman"/>
        <scheme val="none"/>
      </font>
      <fill>
        <patternFill patternType="solid">
          <fgColor indexed="64"/>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rgb="FFD9EAD3"/>
          <bgColor rgb="FFD9EAD3"/>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none"/>
      </font>
      <fill>
        <patternFill patternType="solid">
          <fgColor rgb="FFD9EAD3"/>
          <bgColor rgb="FFD9EAD3"/>
        </patternFill>
      </fill>
    </dxf>
    <dxf>
      <font>
        <b val="0"/>
        <i val="0"/>
        <strike val="0"/>
        <condense val="0"/>
        <extend val="0"/>
        <outline val="0"/>
        <shadow val="0"/>
        <u val="none"/>
        <vertAlign val="baseline"/>
        <sz val="11"/>
        <color theme="1"/>
        <name val="Calibri"/>
        <scheme val="none"/>
      </font>
      <fill>
        <patternFill patternType="solid">
          <fgColor rgb="FFD9EAD3"/>
          <bgColor rgb="FFD9EAD3"/>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rgb="FFD9EAD3"/>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rgb="FFD9EAD3"/>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rgb="FFD9EAD3"/>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rgb="FFD9EAD3"/>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rgb="FFD9EAD3"/>
          <bgColor auto="1"/>
        </patternFill>
      </fill>
    </dxf>
    <dxf>
      <font>
        <b val="0"/>
        <i val="0"/>
        <strike val="0"/>
        <condense val="0"/>
        <extend val="0"/>
        <outline val="0"/>
        <shadow val="0"/>
        <u val="none"/>
        <vertAlign val="baseline"/>
        <sz val="11"/>
        <color theme="1"/>
        <name val="Calibri"/>
        <scheme val="none"/>
      </font>
      <fill>
        <patternFill patternType="none">
          <fgColor rgb="FFD9EAD3"/>
          <bgColor auto="1"/>
        </patternFill>
      </fill>
    </dxf>
    <dxf>
      <font>
        <b val="0"/>
        <i val="0"/>
        <strike val="0"/>
        <condense val="0"/>
        <extend val="0"/>
        <outline val="0"/>
        <shadow val="0"/>
        <u val="none"/>
        <vertAlign val="baseline"/>
        <sz val="11"/>
        <color theme="1"/>
        <name val="Calibri"/>
        <scheme val="none"/>
      </font>
      <fill>
        <patternFill patternType="none">
          <fgColor rgb="FFD9EAD3"/>
          <bgColor auto="1"/>
        </patternFill>
      </fill>
    </dxf>
    <dxf>
      <font>
        <b val="0"/>
        <i val="0"/>
        <strike val="0"/>
        <condense val="0"/>
        <extend val="0"/>
        <outline val="0"/>
        <shadow val="0"/>
        <u val="none"/>
        <vertAlign val="baseline"/>
        <sz val="11"/>
        <color theme="1"/>
        <name val="Arial"/>
        <scheme val="none"/>
      </font>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none"/>
      </font>
      <fill>
        <patternFill patternType="none">
          <fgColor rgb="FFD9EAD3"/>
          <bgColor auto="1"/>
        </patternFill>
      </fill>
    </dxf>
    <dxf>
      <font>
        <b val="0"/>
        <i val="0"/>
        <strike val="0"/>
        <condense val="0"/>
        <extend val="0"/>
        <outline val="0"/>
        <shadow val="0"/>
        <u val="none"/>
        <vertAlign val="baseline"/>
        <sz val="11"/>
        <color theme="1"/>
        <name val="Calibri"/>
        <scheme val="none"/>
      </font>
      <fill>
        <patternFill patternType="none">
          <fgColor rgb="FFD9EAD3"/>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rgb="FFD9EAD3"/>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rgb="FFD9EAD3"/>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rgb="FFD9EAD3"/>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rgb="FFD9EAD3"/>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rgb="FFD9EAD3"/>
          <bgColor auto="1"/>
        </patternFill>
      </fill>
    </dxf>
    <dxf>
      <font>
        <b val="0"/>
        <i val="0"/>
        <strike val="0"/>
        <condense val="0"/>
        <extend val="0"/>
        <outline val="0"/>
        <shadow val="0"/>
        <u val="none"/>
        <vertAlign val="baseline"/>
        <sz val="11"/>
        <color theme="1"/>
        <name val="Arial"/>
        <scheme val="none"/>
      </font>
      <fill>
        <patternFill patternType="none">
          <fgColor rgb="FFD9EAD3"/>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none"/>
      </font>
      <fill>
        <patternFill patternType="none">
          <fgColor rgb="FFD9EAD3"/>
          <bgColor auto="1"/>
        </patternFill>
      </fill>
    </dxf>
    <dxf>
      <font>
        <b val="0"/>
        <i val="0"/>
        <strike val="0"/>
        <condense val="0"/>
        <extend val="0"/>
        <outline val="0"/>
        <shadow val="0"/>
        <u val="none"/>
        <vertAlign val="baseline"/>
        <sz val="11"/>
        <color theme="1"/>
        <name val="Arial"/>
        <scheme val="none"/>
      </font>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none"/>
      </font>
      <fill>
        <patternFill patternType="none">
          <fgColor rgb="FFD9EAD3"/>
          <bgColor auto="1"/>
        </patternFill>
      </fill>
    </dxf>
    <dxf>
      <font>
        <b val="0"/>
        <i val="0"/>
        <strike val="0"/>
        <condense val="0"/>
        <extend val="0"/>
        <outline val="0"/>
        <shadow val="0"/>
        <u val="none"/>
        <vertAlign val="baseline"/>
        <sz val="11"/>
        <color theme="1"/>
        <name val="Calibri"/>
        <scheme val="none"/>
      </font>
      <fill>
        <patternFill patternType="none">
          <fgColor rgb="FFD9EAD3"/>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rgb="FFD9EAD3"/>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rgb="FFD9EAD3"/>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rgb="FFD9EAD3"/>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rgb="FFD9EAD3"/>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rgb="FFD9EAD3"/>
          <bgColor auto="1"/>
        </patternFill>
      </fill>
    </dxf>
    <dxf>
      <font>
        <b val="0"/>
        <i val="0"/>
        <strike val="0"/>
        <condense val="0"/>
        <extend val="0"/>
        <outline val="0"/>
        <shadow val="0"/>
        <u val="none"/>
        <vertAlign val="baseline"/>
        <sz val="11"/>
        <color theme="1"/>
        <name val="Calibri"/>
        <scheme val="none"/>
      </font>
      <fill>
        <patternFill patternType="none">
          <fgColor rgb="FFD9EAD3"/>
          <bgColor auto="1"/>
        </patternFill>
      </fill>
    </dxf>
    <dxf>
      <font>
        <b val="0"/>
        <i val="0"/>
        <strike val="0"/>
        <condense val="0"/>
        <extend val="0"/>
        <outline val="0"/>
        <shadow val="0"/>
        <u val="none"/>
        <vertAlign val="baseline"/>
        <sz val="11"/>
        <color theme="1"/>
        <name val="Calibri"/>
        <scheme val="none"/>
      </font>
      <fill>
        <patternFill patternType="none">
          <fgColor rgb="FFD9EAD3"/>
          <bgColor auto="1"/>
        </patternFill>
      </fill>
    </dxf>
    <dxf>
      <font>
        <b val="0"/>
        <i val="0"/>
        <strike val="0"/>
        <condense val="0"/>
        <extend val="0"/>
        <outline val="0"/>
        <shadow val="0"/>
        <u val="none"/>
        <vertAlign val="baseline"/>
        <sz val="11"/>
        <color theme="1"/>
        <name val="Arial"/>
        <scheme val="none"/>
      </font>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none"/>
      </font>
      <fill>
        <patternFill patternType="none">
          <fgColor rgb="FFD9EAD3"/>
          <bgColor auto="1"/>
        </patternFill>
      </fill>
    </dxf>
    <dxf>
      <font>
        <b val="0"/>
        <i val="0"/>
        <strike val="0"/>
        <condense val="0"/>
        <extend val="0"/>
        <outline val="0"/>
        <shadow val="0"/>
        <u val="none"/>
        <vertAlign val="baseline"/>
        <sz val="11"/>
        <color theme="1"/>
        <name val="Calibri"/>
        <scheme val="none"/>
      </font>
      <fill>
        <patternFill patternType="none">
          <fgColor rgb="FFD9EAD3"/>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indexed="65"/>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indexed="65"/>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indexed="65"/>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indexed="65"/>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numFmt numFmtId="165" formatCode="0.000"/>
      <fill>
        <patternFill patternType="none">
          <fgColor rgb="FFD9EAD3"/>
          <bgColor auto="1"/>
        </patternFill>
      </fill>
    </dxf>
    <dxf>
      <font>
        <b val="0"/>
        <i val="0"/>
        <strike val="0"/>
        <condense val="0"/>
        <extend val="0"/>
        <outline val="0"/>
        <shadow val="0"/>
        <u val="none"/>
        <vertAlign val="baseline"/>
        <sz val="11"/>
        <color theme="1"/>
        <name val="Calibri"/>
        <scheme val="none"/>
      </font>
      <numFmt numFmtId="165" formatCode="0.000"/>
      <fill>
        <patternFill patternType="none">
          <fgColor rgb="FFD9EAD3"/>
          <bgColor auto="1"/>
        </patternFill>
      </fill>
    </dxf>
    <dxf>
      <font>
        <b val="0"/>
        <i val="0"/>
        <strike val="0"/>
        <condense val="0"/>
        <extend val="0"/>
        <outline val="0"/>
        <shadow val="0"/>
        <u val="none"/>
        <vertAlign val="baseline"/>
        <sz val="11"/>
        <color theme="1"/>
        <name val="Calibri"/>
        <scheme val="none"/>
      </font>
      <numFmt numFmtId="165" formatCode="0.000"/>
      <fill>
        <patternFill patternType="none">
          <fgColor rgb="FFD9EAD3"/>
          <bgColor auto="1"/>
        </patternFill>
      </fill>
    </dxf>
    <dxf>
      <font>
        <b val="0"/>
        <i val="0"/>
        <strike val="0"/>
        <condense val="0"/>
        <extend val="0"/>
        <outline val="0"/>
        <shadow val="0"/>
        <u val="none"/>
        <vertAlign val="baseline"/>
        <sz val="11"/>
        <color theme="1"/>
        <name val="Calibri"/>
        <scheme val="none"/>
      </font>
      <numFmt numFmtId="165" formatCode="0.000"/>
      <fill>
        <patternFill patternType="none">
          <fgColor rgb="FFD9EAD3"/>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rgb="FFD9EAD3"/>
          <bgColor auto="1"/>
        </patternFill>
      </fill>
    </dxf>
    <dxf>
      <font>
        <b val="0"/>
        <i val="0"/>
        <strike val="0"/>
        <condense val="0"/>
        <extend val="0"/>
        <outline val="0"/>
        <shadow val="0"/>
        <u val="none"/>
        <vertAlign val="baseline"/>
        <sz val="11"/>
        <color theme="1"/>
        <name val="Calibri"/>
        <scheme val="none"/>
      </font>
      <fill>
        <patternFill patternType="none">
          <fgColor rgb="FFD9EAD3"/>
          <bgColor auto="1"/>
        </patternFill>
      </fill>
    </dxf>
    <dxf>
      <font>
        <b val="0"/>
        <i val="0"/>
        <strike val="0"/>
        <condense val="0"/>
        <extend val="0"/>
        <outline val="0"/>
        <shadow val="0"/>
        <u val="none"/>
        <vertAlign val="baseline"/>
        <sz val="11"/>
        <color theme="1"/>
        <name val="Calibri"/>
        <scheme val="none"/>
      </font>
      <fill>
        <patternFill patternType="none">
          <fgColor rgb="FFD9EAD3"/>
          <bgColor auto="1"/>
        </patternFill>
      </fill>
    </dxf>
    <dxf>
      <font>
        <b val="0"/>
        <i val="0"/>
        <strike val="0"/>
        <condense val="0"/>
        <extend val="0"/>
        <outline val="0"/>
        <shadow val="0"/>
        <u val="none"/>
        <vertAlign val="baseline"/>
        <sz val="11"/>
        <color theme="1"/>
        <name val="Arial"/>
        <scheme val="none"/>
      </font>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none"/>
      </font>
      <fill>
        <patternFill patternType="none">
          <fgColor rgb="FFD9EAD3"/>
          <bgColor auto="1"/>
        </patternFill>
      </fill>
    </dxf>
    <dxf>
      <font>
        <b val="0"/>
        <i val="0"/>
        <strike val="0"/>
        <condense val="0"/>
        <extend val="0"/>
        <outline val="0"/>
        <shadow val="0"/>
        <u val="none"/>
        <vertAlign val="baseline"/>
        <sz val="11"/>
        <color theme="1"/>
        <name val="Calibri"/>
        <scheme val="none"/>
      </font>
      <fill>
        <patternFill patternType="none">
          <fgColor rgb="FFD9EAD3"/>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none"/>
      </font>
      <fill>
        <patternFill patternType="solid">
          <fgColor rgb="FFD9EAD3"/>
          <bgColor rgb="FFD9EAD3"/>
        </patternFill>
      </fill>
    </dxf>
    <dxf>
      <font>
        <b val="0"/>
        <i val="0"/>
        <strike val="0"/>
        <condense val="0"/>
        <extend val="0"/>
        <outline val="0"/>
        <shadow val="0"/>
        <u val="none"/>
        <vertAlign val="baseline"/>
        <sz val="11"/>
        <color theme="1"/>
        <name val="Calibri"/>
        <scheme val="none"/>
      </font>
      <fill>
        <patternFill patternType="solid">
          <fgColor rgb="FFD9EAD3"/>
          <bgColor rgb="FFD9EAD3"/>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border outline="0">
        <left style="medium">
          <color indexed="64"/>
        </left>
        <right style="medium">
          <color indexed="64"/>
        </right>
        <top style="medium">
          <color indexed="64"/>
        </top>
        <bottom style="medium">
          <color indexed="64"/>
        </bottom>
      </border>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Arial"/>
        <scheme val="none"/>
      </font>
      <numFmt numFmtId="2" formatCode="0.0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none"/>
      </font>
      <fill>
        <patternFill patternType="none">
          <fgColor rgb="FFD8D8D8"/>
          <bgColor auto="1"/>
        </patternFill>
      </fill>
    </dxf>
    <dxf>
      <font>
        <b val="0"/>
        <i/>
        <strike val="0"/>
        <condense val="0"/>
        <extend val="0"/>
        <outline val="0"/>
        <shadow val="0"/>
        <u val="none"/>
        <vertAlign val="baseline"/>
        <sz val="11"/>
        <color theme="1"/>
        <name val="Calibri"/>
        <scheme val="none"/>
      </font>
      <fill>
        <patternFill patternType="none">
          <fgColor rgb="FFD8D8D8"/>
          <bgColor auto="1"/>
        </patternFill>
      </fill>
    </dxf>
    <dxf>
      <font>
        <b val="0"/>
        <i val="0"/>
        <strike val="0"/>
        <condense val="0"/>
        <extend val="0"/>
        <outline val="0"/>
        <shadow val="0"/>
        <u val="none"/>
        <vertAlign val="baseline"/>
        <sz val="11"/>
        <color theme="1"/>
        <name val="Arial"/>
        <scheme val="none"/>
      </font>
      <fill>
        <patternFill patternType="none">
          <bgColor auto="1"/>
        </patternFill>
      </fill>
      <alignment horizontal="general"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rgb="FFD8D8D8"/>
          <bgColor auto="1"/>
        </patternFill>
      </fill>
    </dxf>
    <dxf>
      <font>
        <b val="0"/>
        <i val="0"/>
        <strike val="0"/>
        <condense val="0"/>
        <extend val="0"/>
        <outline val="0"/>
        <shadow val="0"/>
        <u val="none"/>
        <vertAlign val="baseline"/>
        <sz val="11"/>
        <color theme="1"/>
        <name val="Calibri"/>
        <scheme val="none"/>
      </font>
      <numFmt numFmtId="2" formatCode="0.00"/>
      <fill>
        <patternFill patternType="none">
          <fgColor rgb="FFD8D8D8"/>
          <bgColor auto="1"/>
        </patternFill>
      </fill>
    </dxf>
    <dxf>
      <font>
        <b val="0"/>
        <i val="0"/>
        <strike val="0"/>
        <condense val="0"/>
        <extend val="0"/>
        <outline val="0"/>
        <shadow val="0"/>
        <u val="none"/>
        <vertAlign val="baseline"/>
        <sz val="11"/>
        <color theme="1"/>
        <name val="Calibri"/>
        <scheme val="none"/>
      </font>
      <fill>
        <patternFill patternType="none">
          <fgColor rgb="FFD8D8D8"/>
          <bgColor auto="1"/>
        </patternFill>
      </fill>
    </dxf>
    <dxf>
      <font>
        <b val="0"/>
        <i val="0"/>
        <strike val="0"/>
        <condense val="0"/>
        <extend val="0"/>
        <outline val="0"/>
        <shadow val="0"/>
        <u val="none"/>
        <vertAlign val="baseline"/>
        <sz val="11"/>
        <color theme="1"/>
        <name val="Calibri"/>
        <scheme val="none"/>
      </font>
      <numFmt numFmtId="2" formatCode="0.00"/>
      <fill>
        <patternFill patternType="none">
          <bgColor auto="1"/>
        </patternFill>
      </fill>
    </dxf>
    <dxf>
      <font>
        <b val="0"/>
        <i val="0"/>
        <strike val="0"/>
        <condense val="0"/>
        <extend val="0"/>
        <outline val="0"/>
        <shadow val="0"/>
        <u val="none"/>
        <vertAlign val="baseline"/>
        <sz val="11"/>
        <color theme="1"/>
        <name val="Arial"/>
        <scheme val="none"/>
      </font>
      <fill>
        <patternFill patternType="none">
          <bgColor auto="1"/>
        </patternFill>
      </fill>
      <alignment horizontal="general"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numFmt numFmtId="0" formatCode="General"/>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none"/>
      </font>
      <numFmt numFmtId="2" formatCode="0.00"/>
    </dxf>
    <dxf>
      <font>
        <b val="0"/>
        <i val="0"/>
        <strike val="0"/>
        <condense val="0"/>
        <extend val="0"/>
        <outline val="0"/>
        <shadow val="0"/>
        <u val="none"/>
        <vertAlign val="baseline"/>
        <sz val="11"/>
        <color theme="1"/>
        <name val="Calibri"/>
        <scheme val="none"/>
      </font>
    </dxf>
    <dxf>
      <font>
        <b val="0"/>
        <i val="0"/>
        <strike val="0"/>
        <condense val="0"/>
        <extend val="0"/>
        <outline val="0"/>
        <shadow val="0"/>
        <u val="none"/>
        <vertAlign val="baseline"/>
        <sz val="11"/>
        <color theme="1"/>
        <name val="Calibri"/>
        <scheme val="none"/>
      </font>
    </dxf>
    <dxf>
      <font>
        <b val="0"/>
        <i val="0"/>
        <strike val="0"/>
        <condense val="0"/>
        <extend val="0"/>
        <outline val="0"/>
        <shadow val="0"/>
        <u val="none"/>
        <vertAlign val="baseline"/>
        <sz val="11"/>
        <color theme="1"/>
        <name val="Calibri"/>
        <scheme val="none"/>
      </font>
    </dxf>
    <dxf>
      <font>
        <b val="0"/>
        <i val="0"/>
        <strike val="0"/>
        <condense val="0"/>
        <extend val="0"/>
        <outline val="0"/>
        <shadow val="0"/>
        <u val="none"/>
        <vertAlign val="baseline"/>
        <sz val="11"/>
        <color theme="1"/>
        <name val="Calibri"/>
        <scheme val="none"/>
      </font>
    </dxf>
    <dxf>
      <font>
        <b val="0"/>
        <i val="0"/>
        <strike val="0"/>
        <condense val="0"/>
        <extend val="0"/>
        <outline val="0"/>
        <shadow val="0"/>
        <u val="none"/>
        <vertAlign val="baseline"/>
        <sz val="11"/>
        <color theme="1"/>
        <name val="Calibri"/>
        <scheme val="none"/>
      </font>
    </dxf>
    <dxf>
      <font>
        <b val="0"/>
        <i val="0"/>
        <strike val="0"/>
        <condense val="0"/>
        <extend val="0"/>
        <outline val="0"/>
        <shadow val="0"/>
        <u val="none"/>
        <vertAlign val="baseline"/>
        <sz val="11"/>
        <color theme="1"/>
        <name val="Calibri"/>
        <scheme val="none"/>
      </font>
    </dxf>
    <dxf>
      <font>
        <b val="0"/>
        <i val="0"/>
        <strike val="0"/>
        <condense val="0"/>
        <extend val="0"/>
        <outline val="0"/>
        <shadow val="0"/>
        <u val="none"/>
        <vertAlign val="baseline"/>
        <sz val="11"/>
        <color theme="1"/>
        <name val="Calibri"/>
        <scheme val="none"/>
      </font>
      <numFmt numFmtId="2" formatCode="0.00"/>
    </dxf>
    <dxf>
      <font>
        <b val="0"/>
        <i val="0"/>
        <strike val="0"/>
        <condense val="0"/>
        <extend val="0"/>
        <outline val="0"/>
        <shadow val="0"/>
        <u val="none"/>
        <vertAlign val="baseline"/>
        <sz val="11"/>
        <color theme="1"/>
        <name val="Calibri"/>
        <scheme val="none"/>
      </font>
      <numFmt numFmtId="2" formatCode="0.00"/>
    </dxf>
    <dxf>
      <font>
        <b val="0"/>
        <i val="0"/>
        <strike val="0"/>
        <condense val="0"/>
        <extend val="0"/>
        <outline val="0"/>
        <shadow val="0"/>
        <u val="none"/>
        <vertAlign val="baseline"/>
        <sz val="11"/>
        <color theme="1"/>
        <name val="Calibri"/>
        <scheme val="none"/>
      </font>
    </dxf>
    <dxf>
      <font>
        <b val="0"/>
        <i val="0"/>
        <strike val="0"/>
        <condense val="0"/>
        <extend val="0"/>
        <outline val="0"/>
        <shadow val="0"/>
        <u val="none"/>
        <vertAlign val="baseline"/>
        <sz val="11"/>
        <color theme="1"/>
        <name val="Calibri"/>
        <scheme val="none"/>
      </font>
      <numFmt numFmtId="166" formatCode="0E+00"/>
    </dxf>
    <dxf>
      <font>
        <strike val="0"/>
        <outline val="0"/>
        <shadow val="0"/>
        <u val="none"/>
        <vertAlign val="baseline"/>
        <sz val="11"/>
        <color theme="1"/>
        <name val="calibri"/>
        <scheme val="minor"/>
      </font>
      <numFmt numFmtId="164" formatCode="0.0"/>
    </dxf>
    <dxf>
      <font>
        <b val="0"/>
        <i val="0"/>
        <strike val="0"/>
        <condense val="0"/>
        <extend val="0"/>
        <outline val="0"/>
        <shadow val="0"/>
        <u val="none"/>
        <vertAlign val="baseline"/>
        <sz val="11"/>
        <color theme="1"/>
        <name val="Calibri"/>
        <scheme val="none"/>
      </font>
      <numFmt numFmtId="1" formatCode="0"/>
    </dxf>
    <dxf>
      <font>
        <b val="0"/>
        <i val="0"/>
        <strike val="0"/>
        <condense val="0"/>
        <extend val="0"/>
        <outline val="0"/>
        <shadow val="0"/>
        <u val="none"/>
        <vertAlign val="baseline"/>
        <sz val="11"/>
        <color theme="1"/>
        <name val="Calibri"/>
        <scheme val="none"/>
      </font>
      <numFmt numFmtId="1" formatCode="0"/>
    </dxf>
    <dxf>
      <font>
        <b val="0"/>
        <i val="0"/>
        <strike val="0"/>
        <condense val="0"/>
        <extend val="0"/>
        <outline val="0"/>
        <shadow val="0"/>
        <u val="none"/>
        <vertAlign val="baseline"/>
        <sz val="11"/>
        <color theme="1"/>
        <name val="Calibri"/>
        <scheme val="none"/>
      </font>
      <numFmt numFmtId="2" formatCode="0.00"/>
    </dxf>
    <dxf>
      <font>
        <b val="0"/>
        <i val="0"/>
        <strike val="0"/>
        <condense val="0"/>
        <extend val="0"/>
        <outline val="0"/>
        <shadow val="0"/>
        <u val="none"/>
        <vertAlign val="baseline"/>
        <sz val="11"/>
        <color theme="1"/>
        <name val="Calibri"/>
        <scheme val="none"/>
      </font>
      <numFmt numFmtId="2" formatCode="0.00"/>
    </dxf>
    <dxf>
      <font>
        <b val="0"/>
        <i val="0"/>
        <strike val="0"/>
        <condense val="0"/>
        <extend val="0"/>
        <outline val="0"/>
        <shadow val="0"/>
        <u val="none"/>
        <vertAlign val="baseline"/>
        <sz val="11"/>
        <color theme="1"/>
        <name val="Calibri"/>
        <scheme val="none"/>
      </font>
      <numFmt numFmtId="2" formatCode="0.00"/>
    </dxf>
    <dxf>
      <font>
        <b val="0"/>
        <i val="0"/>
        <strike val="0"/>
        <condense val="0"/>
        <extend val="0"/>
        <outline val="0"/>
        <shadow val="0"/>
        <u val="none"/>
        <vertAlign val="baseline"/>
        <sz val="11"/>
        <color theme="1"/>
        <name val="Calibri"/>
        <scheme val="none"/>
      </font>
      <numFmt numFmtId="2" formatCode="0.00"/>
    </dxf>
    <dxf>
      <font>
        <b val="0"/>
        <i val="0"/>
        <strike val="0"/>
        <condense val="0"/>
        <extend val="0"/>
        <outline val="0"/>
        <shadow val="0"/>
        <u val="none"/>
        <vertAlign val="baseline"/>
        <sz val="11"/>
        <color theme="1"/>
        <name val="Calibri"/>
        <scheme val="none"/>
      </font>
      <numFmt numFmtId="2" formatCode="0.00"/>
    </dxf>
    <dxf>
      <font>
        <b val="0"/>
        <i val="0"/>
        <strike val="0"/>
        <condense val="0"/>
        <extend val="0"/>
        <outline val="0"/>
        <shadow val="0"/>
        <u val="none"/>
        <vertAlign val="baseline"/>
        <sz val="11"/>
        <color theme="1"/>
        <name val="Calibri"/>
        <scheme val="none"/>
      </font>
      <numFmt numFmtId="2" formatCode="0.00"/>
    </dxf>
    <dxf>
      <font>
        <b val="0"/>
        <i val="0"/>
        <strike val="0"/>
        <condense val="0"/>
        <extend val="0"/>
        <outline val="0"/>
        <shadow val="0"/>
        <u val="none"/>
        <vertAlign val="baseline"/>
        <sz val="11"/>
        <color theme="1"/>
        <name val="Calibri"/>
        <scheme val="none"/>
      </font>
      <numFmt numFmtId="2" formatCode="0.00"/>
    </dxf>
    <dxf>
      <font>
        <b val="0"/>
        <i val="0"/>
        <strike val="0"/>
        <condense val="0"/>
        <extend val="0"/>
        <outline val="0"/>
        <shadow val="0"/>
        <u val="none"/>
        <vertAlign val="baseline"/>
        <sz val="11"/>
        <color theme="1"/>
        <name val="Calibri"/>
        <scheme val="none"/>
      </font>
      <numFmt numFmtId="2" formatCode="0.00"/>
    </dxf>
    <dxf>
      <border diagonalUp="0" diagonalDown="0">
        <left style="medium">
          <color indexed="64"/>
        </left>
        <right style="medium">
          <color indexed="64"/>
        </right>
        <top style="medium">
          <color indexed="64"/>
        </top>
        <bottom style="medium">
          <color indexed="64"/>
        </bottom>
      </border>
    </dxf>
    <dxf>
      <border>
        <bottom style="medium">
          <color indexed="64"/>
        </bottom>
      </border>
    </dxf>
    <dxf>
      <border diagonalUp="0" diagonalDown="0">
        <left/>
        <right/>
        <top/>
        <bottom/>
        <vertical/>
        <horizontal/>
      </border>
    </dxf>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
      <fill>
        <patternFill patternType="solid">
          <fgColor theme="0"/>
          <bgColor theme="0"/>
        </patternFill>
      </fill>
    </dxf>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s>
  <tableStyles count="8">
    <tableStyle name="Burgess Shale-style" pivot="0" count="3" xr9:uid="{00000000-0011-0000-FFFF-FFFF00000000}">
      <tableStyleElement type="headerRow" dxfId="193"/>
      <tableStyleElement type="firstRowStripe" dxfId="192"/>
      <tableStyleElement type="secondRowStripe" dxfId="191"/>
    </tableStyle>
    <tableStyle name="Figure 3-style" pivot="0" count="3" xr9:uid="{00000000-0011-0000-FFFF-FFFF01000000}">
      <tableStyleElement type="headerRow" dxfId="190"/>
      <tableStyleElement type="firstRowStripe" dxfId="189"/>
      <tableStyleElement type="secondRowStripe" dxfId="188"/>
    </tableStyle>
    <tableStyle name="Figure 3-style 2" pivot="0" count="3" xr9:uid="{00000000-0011-0000-FFFF-FFFF02000000}">
      <tableStyleElement type="headerRow" dxfId="187"/>
      <tableStyleElement type="firstRowStripe" dxfId="186"/>
      <tableStyleElement type="secondRowStripe" dxfId="185"/>
    </tableStyle>
    <tableStyle name="Figure 5 -style" pivot="0" count="3" xr9:uid="{00000000-0011-0000-FFFF-FFFF03000000}">
      <tableStyleElement type="headerRow" dxfId="184"/>
      <tableStyleElement type="firstRowStripe" dxfId="183"/>
      <tableStyleElement type="secondRowStripe" dxfId="182"/>
    </tableStyle>
    <tableStyle name="Tables 1-3-style" pivot="0" count="3" xr9:uid="{00000000-0011-0000-FFFF-FFFF04000000}">
      <tableStyleElement type="headerRow" dxfId="181"/>
      <tableStyleElement type="firstRowStripe" dxfId="180"/>
      <tableStyleElement type="secondRowStripe" dxfId="179"/>
    </tableStyle>
    <tableStyle name="Tables 1-3-style 2" pivot="0" count="3" xr9:uid="{00000000-0011-0000-FFFF-FFFF05000000}">
      <tableStyleElement type="headerRow" dxfId="178"/>
      <tableStyleElement type="firstRowStripe" dxfId="177"/>
      <tableStyleElement type="secondRowStripe" dxfId="176"/>
    </tableStyle>
    <tableStyle name="Tables 1-3-style 3" pivot="0" count="4" xr9:uid="{00000000-0011-0000-FFFF-FFFF06000000}">
      <tableStyleElement type="headerRow" dxfId="175"/>
      <tableStyleElement type="totalRow" dxfId="174"/>
      <tableStyleElement type="firstRowStripe" dxfId="173"/>
      <tableStyleElement type="secondRowStripe" dxfId="172"/>
    </tableStyle>
    <tableStyle name="ROM specimen catalog No.-style" pivot="0" count="3" xr9:uid="{00000000-0011-0000-FFFF-FFFF07000000}">
      <tableStyleElement type="headerRow" dxfId="171"/>
      <tableStyleElement type="firstRowStripe" dxfId="170"/>
      <tableStyleElement type="secondRowStripe" dxfId="16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2" displayName="Table_2" ref="A7:W14" headerRowDxfId="168" headerRowBorderDxfId="167" tableBorderDxfId="166">
  <tableColumns count="23">
    <tableColumn id="1" xr3:uid="{00000000-0010-0000-0000-000001000000}" name="Species"/>
    <tableColumn id="2" xr3:uid="{00000000-0010-0000-0000-000002000000}" name="Osculum Surface Area (OSA) (cm^2)" dataDxfId="165"/>
    <tableColumn id="3" xr3:uid="{00000000-0010-0000-0000-000003000000}" name="ERROR OSA" dataDxfId="164"/>
    <tableColumn id="4" xr3:uid="{00000000-0010-0000-0000-000004000000}" name="Sponge Surface Area (SA) (cm^2)" dataDxfId="163"/>
    <tableColumn id="5" xr3:uid="{00000000-0010-0000-0000-000005000000}" name="Error SA" dataDxfId="162"/>
    <tableColumn id="6" xr3:uid="{00000000-0010-0000-0000-000006000000}" name="Excurrent Flow Speed (Uo) (cm/s)" dataDxfId="161"/>
    <tableColumn id="7" xr3:uid="{00000000-0010-0000-0000-000007000000}" name="Error Uo" dataDxfId="160"/>
    <tableColumn id="8" xr3:uid="{00000000-0010-0000-0000-000008000000}" name="Volumetric Flow Rate (Q) (mL/s)" dataDxfId="159"/>
    <tableColumn id="9" xr3:uid="{00000000-0010-0000-0000-000009000000}" name="Error Q" dataDxfId="158"/>
    <tableColumn id="10" xr3:uid="{00000000-0010-0000-0000-00000A000000}" name="Choanocyte Chamber Density (cc/mm^3)" dataDxfId="157"/>
    <tableColumn id="11" xr3:uid="{00000000-0010-0000-0000-00000B000000}" name="Error CCd" dataDxfId="156"/>
    <tableColumn id="12" xr3:uid="{00000000-0010-0000-0000-00000C000000}" name="Total Choanocyte Chamber Number (cc) (#)" dataDxfId="155"/>
    <tableColumn id="13" xr3:uid="{00000000-0010-0000-0000-00000D000000}" name="Choanocyte Chamber volume (mL)" dataDxfId="154"/>
    <tableColumn id="14" xr3:uid="{00000000-0010-0000-0000-00000E000000}" name="Error CCV" dataDxfId="153"/>
    <tableColumn id="15" xr3:uid="{00000000-0010-0000-0000-00000F000000}" name="Volume (uL)" dataDxfId="152"/>
    <tableColumn id="16" xr3:uid="{00000000-0010-0000-0000-000010000000}" name="Error Volume SE" dataDxfId="151"/>
    <tableColumn id="17" xr3:uid="{00000000-0010-0000-0000-000011000000}" name="SA:V" dataDxfId="150"/>
    <tableColumn id="18" xr3:uid="{00000000-0010-0000-0000-000012000000}" name="OSA:SA" dataDxfId="149"/>
    <tableColumn id="19" xr3:uid="{00000000-0010-0000-0000-000013000000}" name="OSA:V" dataDxfId="148"/>
    <tableColumn id="20" xr3:uid="{00000000-0010-0000-0000-000014000000}" name="logSA" dataDxfId="147"/>
    <tableColumn id="21" xr3:uid="{00000000-0010-0000-0000-000015000000}" name="log Q" dataDxfId="146"/>
    <tableColumn id="22" xr3:uid="{00000000-0010-0000-0000-000016000000}" name="log CCd" dataDxfId="145"/>
    <tableColumn id="23" xr3:uid="{00000000-0010-0000-0000-000017000000}" name="log CC" dataDxfId="144"/>
  </tableColumns>
  <tableStyleInfo name="Figure 3-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le9" displayName="Table9" ref="A50:I353" totalsRowShown="0" headerRowDxfId="106" dataDxfId="105">
  <autoFilter ref="A50:I353" xr:uid="{00000000-0009-0000-0100-000009000000}"/>
  <tableColumns count="9">
    <tableColumn id="1" xr3:uid="{00000000-0010-0000-0900-000001000000}" name="Class" dataDxfId="104"/>
    <tableColumn id="2" xr3:uid="{00000000-0010-0000-0900-000002000000}" name="sp" dataDxfId="103"/>
    <tableColumn id="3" xr3:uid="{00000000-0010-0000-0900-000003000000}" name="time" dataDxfId="102"/>
    <tableColumn id="4" xr3:uid="{00000000-0010-0000-0900-000004000000}" name="class and type" dataDxfId="101"/>
    <tableColumn id="5" xr3:uid="{00000000-0010-0000-0900-000005000000}" name="SA" dataDxfId="100"/>
    <tableColumn id="6" xr3:uid="{00000000-0010-0000-0900-000006000000}" name="OSA" dataDxfId="99"/>
    <tableColumn id="7" xr3:uid="{00000000-0010-0000-0900-000007000000}" name="osa/sa" dataDxfId="98">
      <calculatedColumnFormula>F51/E51</calculatedColumnFormula>
    </tableColumn>
    <tableColumn id="8" xr3:uid="{00000000-0010-0000-0900-000008000000}" name="log SA" dataDxfId="97">
      <calculatedColumnFormula>LOG(E51)</calculatedColumnFormula>
    </tableColumn>
    <tableColumn id="9" xr3:uid="{00000000-0010-0000-0900-000009000000}" name="log OSA" dataDxfId="96">
      <calculatedColumnFormula>LOG(F51)</calculatedColumnFormula>
    </tableColumn>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Table10" displayName="Table10" ref="K50:R103" totalsRowShown="0" headerRowDxfId="95" dataDxfId="94">
  <autoFilter ref="K50:R103" xr:uid="{00000000-0009-0000-0100-00000A000000}"/>
  <tableColumns count="8">
    <tableColumn id="1" xr3:uid="{00000000-0010-0000-0A00-000001000000}" name="Symbol" dataDxfId="93"/>
    <tableColumn id="2" xr3:uid="{00000000-0010-0000-0A00-000002000000}" name="sp" dataDxfId="92"/>
    <tableColumn id="3" xr3:uid="{00000000-0010-0000-0A00-000003000000}" name="class and type" dataDxfId="91"/>
    <tableColumn id="4" xr3:uid="{00000000-0010-0000-0A00-000004000000}" name="SA" dataDxfId="90"/>
    <tableColumn id="5" xr3:uid="{00000000-0010-0000-0A00-000005000000}" name="OSA" dataDxfId="89"/>
    <tableColumn id="6" xr3:uid="{00000000-0010-0000-0A00-000006000000}" name="log SA" dataDxfId="88">
      <calculatedColumnFormula>LOG(N51)</calculatedColumnFormula>
    </tableColumn>
    <tableColumn id="7" xr3:uid="{00000000-0010-0000-0A00-000007000000}" name="log OSA" dataDxfId="87">
      <calculatedColumnFormula>LOG(O51)</calculatedColumnFormula>
    </tableColumn>
    <tableColumn id="8" xr3:uid="{00000000-0010-0000-0A00-000008000000}" name="log(osa/sa)" dataDxfId="86">
      <calculatedColumnFormula>LOG(Table10[[#This Row],[OSA]]/Table10[[#This Row],[SA]])</calculatedColumnFormula>
    </tableColumn>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T50:AB114" totalsRowShown="0" headerRowDxfId="85" dataDxfId="84">
  <autoFilter ref="T50:AB114" xr:uid="{00000000-0009-0000-0100-00000C000000}"/>
  <tableColumns count="9">
    <tableColumn id="1" xr3:uid="{00000000-0010-0000-0B00-000001000000}" name="colour" dataDxfId="83"/>
    <tableColumn id="2" xr3:uid="{00000000-0010-0000-0B00-000002000000}" name="Symbol" dataDxfId="82"/>
    <tableColumn id="3" xr3:uid="{00000000-0010-0000-0B00-000003000000}" name="sp" dataDxfId="81"/>
    <tableColumn id="4" xr3:uid="{00000000-0010-0000-0B00-000004000000}" name="class and type" dataDxfId="80"/>
    <tableColumn id="5" xr3:uid="{00000000-0010-0000-0B00-000005000000}" name="SA" dataDxfId="79"/>
    <tableColumn id="6" xr3:uid="{00000000-0010-0000-0B00-000006000000}" name="OSA" dataDxfId="78"/>
    <tableColumn id="7" xr3:uid="{00000000-0010-0000-0B00-000007000000}" name="log SA " dataDxfId="77"/>
    <tableColumn id="8" xr3:uid="{00000000-0010-0000-0B00-000008000000}" name="log OSA" dataDxfId="76"/>
    <tableColumn id="9" xr3:uid="{00000000-0010-0000-0B00-000009000000}" name="log(osa/sa)" dataDxfId="75">
      <calculatedColumnFormula>LOG(Table12[[#This Row],[OSA]]/Table12[[#This Row],[SA]])</calculatedColumnFormula>
    </tableColumn>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D50:AK60" totalsRowShown="0" headerRowDxfId="74" dataDxfId="73">
  <autoFilter ref="AD50:AK60" xr:uid="{00000000-0009-0000-0100-00000D000000}"/>
  <tableColumns count="8">
    <tableColumn id="1" xr3:uid="{00000000-0010-0000-0C00-000001000000}" name="Symbol" dataDxfId="72"/>
    <tableColumn id="2" xr3:uid="{00000000-0010-0000-0C00-000002000000}" name="sp" dataDxfId="71"/>
    <tableColumn id="3" xr3:uid="{00000000-0010-0000-0C00-000003000000}" name="class and type" dataDxfId="70"/>
    <tableColumn id="4" xr3:uid="{00000000-0010-0000-0C00-000004000000}" name="SA" dataDxfId="69"/>
    <tableColumn id="5" xr3:uid="{00000000-0010-0000-0C00-000005000000}" name="OSA" dataDxfId="68"/>
    <tableColumn id="6" xr3:uid="{00000000-0010-0000-0C00-000006000000}" name="log SA" dataDxfId="67"/>
    <tableColumn id="7" xr3:uid="{00000000-0010-0000-0C00-000007000000}" name="log OSA" dataDxfId="66"/>
    <tableColumn id="8" xr3:uid="{00000000-0010-0000-0C00-000008000000}" name="log(osa/sa)" dataDxfId="65">
      <calculatedColumnFormula>LOG(Table13[[#This Row],[OSA]]/Table13[[#This Row],[SA]])</calculatedColumnFormula>
    </tableColumn>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Table15" displayName="Table15" ref="AM50:AU88" totalsRowShown="0" headerRowDxfId="64" dataDxfId="63">
  <autoFilter ref="AM50:AU88" xr:uid="{00000000-0009-0000-0100-00000F000000}"/>
  <tableColumns count="9">
    <tableColumn id="1" xr3:uid="{00000000-0010-0000-0D00-000001000000}" name="Colour" dataDxfId="62"/>
    <tableColumn id="2" xr3:uid="{00000000-0010-0000-0D00-000002000000}" name="Symbol" dataDxfId="61"/>
    <tableColumn id="3" xr3:uid="{00000000-0010-0000-0D00-000003000000}" name="sp" dataDxfId="60"/>
    <tableColumn id="4" xr3:uid="{00000000-0010-0000-0D00-000004000000}" name="class and type" dataDxfId="59"/>
    <tableColumn id="5" xr3:uid="{00000000-0010-0000-0D00-000005000000}" name="SA" dataDxfId="58"/>
    <tableColumn id="6" xr3:uid="{00000000-0010-0000-0D00-000006000000}" name="OSA" dataDxfId="57"/>
    <tableColumn id="7" xr3:uid="{00000000-0010-0000-0D00-000007000000}" name="log SA" dataDxfId="56"/>
    <tableColumn id="8" xr3:uid="{00000000-0010-0000-0D00-000008000000}" name="log OSA" dataDxfId="55"/>
    <tableColumn id="10" xr3:uid="{00000000-0010-0000-0D00-00000A000000}" name="log(osa/sa)" dataDxfId="54">
      <calculatedColumnFormula>LOG(Table15[[#This Row],[OSA]]/Table15[[#This Row],[SA]])</calculatedColumnFormula>
    </tableColumn>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17" displayName="Table17" ref="AW50:BE168" totalsRowShown="0" headerRowDxfId="53" dataDxfId="52">
  <autoFilter ref="AW50:BE168" xr:uid="{00000000-0009-0000-0100-000011000000}"/>
  <tableColumns count="9">
    <tableColumn id="1" xr3:uid="{00000000-0010-0000-0E00-000001000000}" name="Column1" dataDxfId="51"/>
    <tableColumn id="2" xr3:uid="{00000000-0010-0000-0E00-000002000000}" name="Column2" dataDxfId="50"/>
    <tableColumn id="3" xr3:uid="{00000000-0010-0000-0E00-000003000000}" name="Column3" dataDxfId="49"/>
    <tableColumn id="4" xr3:uid="{00000000-0010-0000-0E00-000004000000}" name="Column4" dataDxfId="48"/>
    <tableColumn id="5" xr3:uid="{00000000-0010-0000-0E00-000005000000}" name="Column5" dataDxfId="47"/>
    <tableColumn id="6" xr3:uid="{00000000-0010-0000-0E00-000006000000}" name="Column6" dataDxfId="46"/>
    <tableColumn id="7" xr3:uid="{00000000-0010-0000-0E00-000007000000}" name="Column7" dataDxfId="45"/>
    <tableColumn id="8" xr3:uid="{00000000-0010-0000-0E00-000008000000}" name="Column8" dataDxfId="44"/>
    <tableColumn id="9" xr3:uid="{00000000-0010-0000-0E00-000009000000}" name="Column9" dataDxfId="43">
      <calculatedColumnFormula>Table17[[#This Row],[Column6]]/Table17[[#This Row],[Column5]]</calculatedColumnFormula>
    </tableColumn>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F000000}" name="Table20" displayName="Table20" ref="BG50:BO100" totalsRowShown="0" headerRowDxfId="42" dataDxfId="41">
  <autoFilter ref="BG50:BO100" xr:uid="{00000000-0009-0000-0100-000014000000}"/>
  <tableColumns count="9">
    <tableColumn id="1" xr3:uid="{00000000-0010-0000-0F00-000001000000}" name="colour" dataDxfId="40"/>
    <tableColumn id="2" xr3:uid="{00000000-0010-0000-0F00-000002000000}" name="symbol" dataDxfId="39"/>
    <tableColumn id="3" xr3:uid="{00000000-0010-0000-0F00-000003000000}" name="sp" dataDxfId="38"/>
    <tableColumn id="4" xr3:uid="{00000000-0010-0000-0F00-000004000000}" name="class and type" dataDxfId="37"/>
    <tableColumn id="5" xr3:uid="{00000000-0010-0000-0F00-000005000000}" name="SA" dataDxfId="36"/>
    <tableColumn id="6" xr3:uid="{00000000-0010-0000-0F00-000006000000}" name="OSA" dataDxfId="35"/>
    <tableColumn id="7" xr3:uid="{00000000-0010-0000-0F00-000007000000}" name="log SA" dataDxfId="34"/>
    <tableColumn id="8" xr3:uid="{00000000-0010-0000-0F00-000008000000}" name="log OSA" dataDxfId="33"/>
    <tableColumn id="9" xr3:uid="{00000000-0010-0000-0F00-000009000000}" name="log(osa/sa)" dataDxfId="32">
      <calculatedColumnFormula>LOG(Table20[[#This Row],[OSA]]/Table20[[#This Row],[SA]])</calculatedColumnFormula>
    </tableColumn>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0000000}" name="Table21" displayName="Table21" ref="BQ50:BW167" totalsRowShown="0" headerRowDxfId="31" dataDxfId="30">
  <autoFilter ref="BQ50:BW167" xr:uid="{00000000-0009-0000-0100-000015000000}"/>
  <tableColumns count="7">
    <tableColumn id="1" xr3:uid="{00000000-0010-0000-1000-000001000000}" name="sp" dataDxfId="29"/>
    <tableColumn id="2" xr3:uid="{00000000-0010-0000-1000-000002000000}" name="class and type" dataDxfId="28"/>
    <tableColumn id="3" xr3:uid="{00000000-0010-0000-1000-000003000000}" name="SA" dataDxfId="27"/>
    <tableColumn id="4" xr3:uid="{00000000-0010-0000-1000-000004000000}" name="OSA" dataDxfId="26"/>
    <tableColumn id="5" xr3:uid="{00000000-0010-0000-1000-000005000000}" name="log SA" dataDxfId="25"/>
    <tableColumn id="6" xr3:uid="{00000000-0010-0000-1000-000006000000}" name="log OSA" dataDxfId="24"/>
    <tableColumn id="7" xr3:uid="{00000000-0010-0000-1000-000007000000}" name="log(osa/sa)" dataDxfId="23">
      <calculatedColumnFormula>LOG(Table21[[#This Row],[OSA]]/Table21[[#This Row],[SA]])</calculatedColumnFormula>
    </tableColumn>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1000000}" name="Table22" displayName="Table22" ref="BY50:CG178" totalsRowShown="0" headerRowDxfId="22" dataDxfId="21">
  <autoFilter ref="BY50:CG178" xr:uid="{00000000-0009-0000-0100-000016000000}"/>
  <tableColumns count="9">
    <tableColumn id="1" xr3:uid="{00000000-0010-0000-1100-000001000000}" name="colour" dataDxfId="20"/>
    <tableColumn id="2" xr3:uid="{00000000-0010-0000-1100-000002000000}" name="symbol" dataDxfId="19"/>
    <tableColumn id="3" xr3:uid="{00000000-0010-0000-1100-000003000000}" name="sp" dataDxfId="18"/>
    <tableColumn id="4" xr3:uid="{00000000-0010-0000-1100-000004000000}" name="class and type" dataDxfId="17"/>
    <tableColumn id="5" xr3:uid="{00000000-0010-0000-1100-000005000000}" name="SA" dataDxfId="16"/>
    <tableColumn id="6" xr3:uid="{00000000-0010-0000-1100-000006000000}" name="OSA" dataDxfId="15"/>
    <tableColumn id="7" xr3:uid="{00000000-0010-0000-1100-000007000000}" name="log SA" dataDxfId="14"/>
    <tableColumn id="8" xr3:uid="{00000000-0010-0000-1100-000008000000}" name="log OSA" dataDxfId="13"/>
    <tableColumn id="9" xr3:uid="{00000000-0010-0000-1100-000009000000}" name="log(osa/sa)" dataDxfId="12">
      <calculatedColumnFormula>LOG(Table22[[#This Row],[OSA]]/Table22[[#This Row],[SA]])</calculatedColumnFormula>
    </tableColumn>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2000000}" name="Table_5" displayName="Table_5" ref="R2:Y12" headerRowDxfId="11" dataDxfId="9" headerRowBorderDxfId="10">
  <tableColumns count="8">
    <tableColumn id="1" xr3:uid="{00000000-0010-0000-1200-000001000000}" name="Category"/>
    <tableColumn id="2" xr3:uid="{00000000-0010-0000-1200-000002000000}" name="OSA to SA equation" dataDxfId="8"/>
    <tableColumn id="3" xr3:uid="{00000000-0010-0000-1200-000003000000}" name="r2" dataDxfId="7"/>
    <tableColumn id="4" xr3:uid="{00000000-0010-0000-1200-000004000000}" name="p"/>
    <tableColumn id="5" xr3:uid="{00000000-0010-0000-1200-000005000000}" name="slope" dataDxfId="6"/>
    <tableColumn id="6" xr3:uid="{00000000-0010-0000-1200-000006000000}" name="intercept" dataDxfId="5"/>
    <tableColumn id="7" xr3:uid="{00000000-0010-0000-1200-000007000000}" name="Slope 95% bootstrapped CI  N=1999" dataDxfId="4"/>
    <tableColumn id="8" xr3:uid="{00000000-0010-0000-1200-000008000000}" name="Intercept 95% bootstrapped CI N=1999" dataDxfId="3"/>
  </tableColumns>
  <tableStyleInfo name="TableStyleLight1"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_3" displayName="Table_3" ref="A19:T54" tableBorderDxfId="143">
  <tableColumns count="20">
    <tableColumn id="1" xr3:uid="{00000000-0010-0000-0100-000001000000}" name="Class"/>
    <tableColumn id="2" xr3:uid="{00000000-0010-0000-0100-000002000000}" name="Order"/>
    <tableColumn id="3" xr3:uid="{00000000-0010-0000-0100-000003000000}" name="Genus"/>
    <tableColumn id="4" xr3:uid="{00000000-0010-0000-0100-000004000000}" name="Species"/>
    <tableColumn id="5" xr3:uid="{00000000-0010-0000-0100-000005000000}" name="Shape"/>
    <tableColumn id="6" xr3:uid="{00000000-0010-0000-0100-000006000000}" name="OSA cm^2"/>
    <tableColumn id="7" xr3:uid="{00000000-0010-0000-0100-000007000000}" name="Surface area cm^2"/>
    <tableColumn id="8" xr3:uid="{00000000-0010-0000-0100-000008000000}" name="Excurrent velocity cm/s"/>
    <tableColumn id="9" xr3:uid="{00000000-0010-0000-0100-000009000000}" name="Vol flow rate Q cm^3/s"/>
    <tableColumn id="10" xr3:uid="{00000000-0010-0000-0100-00000A000000}" name="Volume cm^3"/>
    <tableColumn id="11" xr3:uid="{00000000-0010-0000-0100-00000B000000}" name="SA:V"/>
    <tableColumn id="12" xr3:uid="{00000000-0010-0000-0100-00000C000000}" name="OSA:SA"/>
    <tableColumn id="13" xr3:uid="{00000000-0010-0000-0100-00000D000000}" name="OSA:V"/>
    <tableColumn id="14" xr3:uid="{00000000-0010-0000-0100-00000E000000}" name="CCd"/>
    <tableColumn id="15" xr3:uid="{00000000-0010-0000-0100-00000F000000}" name="log osa"/>
    <tableColumn id="16" xr3:uid="{00000000-0010-0000-0100-000010000000}" name="log sa"/>
    <tableColumn id="17" xr3:uid="{00000000-0010-0000-0100-000011000000}" name="log uo" dataDxfId="142"/>
    <tableColumn id="18" xr3:uid="{00000000-0010-0000-0100-000012000000}" name="log q"/>
    <tableColumn id="19" xr3:uid="{00000000-0010-0000-0100-000013000000}" name="log v"/>
    <tableColumn id="20" xr3:uid="{00000000-0010-0000-0100-000014000000}" name="log osasa"/>
  </tableColumns>
  <tableStyleInfo name="Figure 3-style 2"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3000000}" name="Table_7" displayName="Table_7" ref="A2:G38" headerRowDxfId="2" headerRowBorderDxfId="1">
  <tableColumns count="7">
    <tableColumn id="1" xr3:uid="{00000000-0010-0000-1300-000001000000}" name="Species"/>
    <tableColumn id="7" xr3:uid="{00000000-0010-0000-1300-000007000000}" name="Class" dataDxfId="0"/>
    <tableColumn id="2" xr3:uid="{00000000-0010-0000-1300-000002000000}" name="Period"/>
    <tableColumn id="3" xr3:uid="{00000000-0010-0000-1300-000003000000}" name="Idealized Shape"/>
    <tableColumn id="4" xr3:uid="{00000000-0010-0000-1300-000004000000}" name="n"/>
    <tableColumn id="5" xr3:uid="{00000000-0010-0000-1300-000005000000}" name="Origin of data"/>
    <tableColumn id="6" xr3:uid="{00000000-0010-0000-1300-000006000000}" name="Source"/>
  </tableColumns>
  <tableStyleInfo name="TableStyleLight1" showFirstColumn="1" showLastColumn="1"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14000000}" name="Table_8" displayName="Table_8" ref="A1:C72">
  <tableColumns count="3">
    <tableColumn id="1" xr3:uid="{00000000-0010-0000-1400-000001000000}" name="Species"/>
    <tableColumn id="2" xr3:uid="{00000000-0010-0000-1400-000002000000}" name="catalog No."/>
    <tableColumn id="3" xr3:uid="{00000000-0010-0000-1400-000003000000}" name="URL"/>
  </tableColumns>
  <tableStyleInfo name="ROM specimen catalog No.-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59:E94" totalsRowShown="0" headerRowDxfId="141" dataDxfId="140" tableBorderDxfId="139">
  <autoFilter ref="A59:E94" xr:uid="{00000000-0009-0000-0100-000001000000}"/>
  <tableColumns count="5">
    <tableColumn id="1" xr3:uid="{00000000-0010-0000-0200-000001000000}" name="Colour" dataDxfId="138"/>
    <tableColumn id="2" xr3:uid="{00000000-0010-0000-0200-000002000000}" name="Symbol" dataDxfId="137"/>
    <tableColumn id="3" xr3:uid="{00000000-0010-0000-0200-000003000000}" name="Genus" dataDxfId="136"/>
    <tableColumn id="4" xr3:uid="{00000000-0010-0000-0200-000004000000}" name="log Surface area" dataDxfId="135"/>
    <tableColumn id="5" xr3:uid="{00000000-0010-0000-0200-000005000000}" name="log OSA cm^2" dataDxfId="134"/>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3000000}" name="Table11" displayName="Table11" ref="G59:J66" totalsRowShown="0" headerRowDxfId="133" dataDxfId="132" tableBorderDxfId="131">
  <autoFilter ref="G59:J66" xr:uid="{00000000-0009-0000-0100-00000B000000}"/>
  <tableColumns count="4">
    <tableColumn id="1" xr3:uid="{00000000-0010-0000-0300-000001000000}" name="symbol" dataDxfId="130"/>
    <tableColumn id="2" xr3:uid="{00000000-0010-0000-0300-000002000000}" name="Genus" dataDxfId="129"/>
    <tableColumn id="3" xr3:uid="{00000000-0010-0000-0300-000003000000}" name="log SA" dataDxfId="128"/>
    <tableColumn id="4" xr3:uid="{00000000-0010-0000-0300-000004000000}" name="log CC" dataDxfId="127"/>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Table16" displayName="Table16" ref="P59:R94" totalsRowShown="0" headerRowDxfId="126" dataDxfId="125" tableBorderDxfId="124">
  <autoFilter ref="P59:R94" xr:uid="{00000000-0009-0000-0100-000010000000}"/>
  <tableColumns count="3">
    <tableColumn id="1" xr3:uid="{00000000-0010-0000-0400-000001000000}" name="Genus" dataDxfId="123"/>
    <tableColumn id="2" xr3:uid="{00000000-0010-0000-0400-000002000000}" name="log SA" dataDxfId="122"/>
    <tableColumn id="3" xr3:uid="{00000000-0010-0000-0400-000003000000}" name="log Q" dataDxfId="121"/>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5000000}" name="Table18" displayName="Table18" ref="T59:V84" totalsRowShown="0" headerRowDxfId="120" dataDxfId="119" tableBorderDxfId="118">
  <autoFilter ref="T59:V84" xr:uid="{00000000-0009-0000-0100-000012000000}"/>
  <tableColumns count="3">
    <tableColumn id="1" xr3:uid="{00000000-0010-0000-0500-000001000000}" name="Genus" dataDxfId="117"/>
    <tableColumn id="2" xr3:uid="{00000000-0010-0000-0500-000002000000}" name="log OSA cm^2" dataDxfId="116"/>
    <tableColumn id="3" xr3:uid="{00000000-0010-0000-0500-000003000000}" name="log uo" dataDxfId="11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Table19" displayName="Table19" ref="X59:Z94" totalsRowShown="0" tableBorderDxfId="114">
  <autoFilter ref="X59:Z94" xr:uid="{00000000-0009-0000-0100-000013000000}"/>
  <tableColumns count="3">
    <tableColumn id="1" xr3:uid="{00000000-0010-0000-0600-000001000000}" name="Genus" dataDxfId="113"/>
    <tableColumn id="2" xr3:uid="{00000000-0010-0000-0600-000002000000}" name="log OSA cm^2" dataDxfId="112"/>
    <tableColumn id="3" xr3:uid="{00000000-0010-0000-0600-000003000000}" name="log uo" dataDxfId="111"/>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7000000}" name="Table23" displayName="Table23" ref="AB59:AD94" totalsRowShown="0" tableBorderDxfId="110">
  <autoFilter ref="AB59:AD94" xr:uid="{00000000-0009-0000-0100-000017000000}"/>
  <tableColumns count="3">
    <tableColumn id="1" xr3:uid="{00000000-0010-0000-0700-000001000000}" name="Genus" dataDxfId="109"/>
    <tableColumn id="2" xr3:uid="{00000000-0010-0000-0700-000002000000}" name="log osasa" dataDxfId="108"/>
    <tableColumn id="3" xr3:uid="{00000000-0010-0000-0700-000003000000}" name="log Q" dataDxfId="107"/>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8000000}" name="Table_4" displayName="Table_4" ref="A4:N41">
  <tableColumns count="14">
    <tableColumn id="1" xr3:uid="{00000000-0010-0000-0800-000001000000}" name="Class"/>
    <tableColumn id="2" xr3:uid="{00000000-0010-0000-0800-000002000000}" name="Order"/>
    <tableColumn id="3" xr3:uid="{00000000-0010-0000-0800-000003000000}" name="GENUS"/>
    <tableColumn id="4" xr3:uid="{00000000-0010-0000-0800-000004000000}" name="SP"/>
    <tableColumn id="5" xr3:uid="{00000000-0010-0000-0800-000005000000}" name="Shape"/>
    <tableColumn id="6" xr3:uid="{00000000-0010-0000-0800-000006000000}" name="Length cm"/>
    <tableColumn id="7" xr3:uid="{00000000-0010-0000-0800-000007000000}" name="SA cm^2"/>
    <tableColumn id="8" xr3:uid="{00000000-0010-0000-0800-000008000000}" name="OSA cm^2"/>
    <tableColumn id="9" xr3:uid="{00000000-0010-0000-0800-000009000000}" name="Volume cm^3"/>
    <tableColumn id="10" xr3:uid="{00000000-0010-0000-0800-00000A000000}" name="OSA:SA"/>
    <tableColumn id="11" xr3:uid="{00000000-0010-0000-0800-00000B000000}" name="Area:Volume"/>
    <tableColumn id="12" xr3:uid="{00000000-0010-0000-0800-00000C000000}" name="OSA:Volume"/>
    <tableColumn id="13" xr3:uid="{00000000-0010-0000-0800-00000D000000}" name="Time"/>
    <tableColumn id="14" xr3:uid="{00000000-0010-0000-0800-00000E000000}" name="Reference"/>
  </tableColumns>
  <tableStyleInfo name="TableStyleLight1"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5.xml"/><Relationship Id="rId3" Type="http://schemas.openxmlformats.org/officeDocument/2006/relationships/table" Target="../tables/table10.xml"/><Relationship Id="rId7" Type="http://schemas.openxmlformats.org/officeDocument/2006/relationships/table" Target="../tables/table14.xml"/><Relationship Id="rId12" Type="http://schemas.openxmlformats.org/officeDocument/2006/relationships/comments" Target="../comments1.xml"/><Relationship Id="rId2" Type="http://schemas.openxmlformats.org/officeDocument/2006/relationships/table" Target="../tables/table9.xml"/><Relationship Id="rId1" Type="http://schemas.openxmlformats.org/officeDocument/2006/relationships/vmlDrawing" Target="../drawings/vmlDrawing1.vml"/><Relationship Id="rId6" Type="http://schemas.openxmlformats.org/officeDocument/2006/relationships/table" Target="../tables/table13.xml"/><Relationship Id="rId11" Type="http://schemas.openxmlformats.org/officeDocument/2006/relationships/table" Target="../tables/table18.xml"/><Relationship Id="rId5" Type="http://schemas.openxmlformats.org/officeDocument/2006/relationships/table" Target="../tables/table12.xml"/><Relationship Id="rId10" Type="http://schemas.openxmlformats.org/officeDocument/2006/relationships/table" Target="../tables/table17.xml"/><Relationship Id="rId4" Type="http://schemas.openxmlformats.org/officeDocument/2006/relationships/table" Target="../tables/table11.xml"/><Relationship Id="rId9" Type="http://schemas.openxmlformats.org/officeDocument/2006/relationships/table" Target="../tables/table16.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2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4"/>
  <sheetViews>
    <sheetView topLeftCell="A6" workbookViewId="0">
      <selection activeCell="D16" sqref="D16"/>
    </sheetView>
  </sheetViews>
  <sheetFormatPr defaultColWidth="12.6875" defaultRowHeight="15" customHeight="1"/>
  <cols>
    <col min="1" max="1" width="63.1875" customWidth="1"/>
    <col min="2" max="2" width="21.8125" customWidth="1"/>
    <col min="3" max="3" width="38.3125" customWidth="1"/>
    <col min="4" max="4" width="23.5" customWidth="1"/>
    <col min="5" max="5" width="20.6875" customWidth="1"/>
    <col min="6" max="26" width="7.6875" customWidth="1"/>
  </cols>
  <sheetData>
    <row r="1" spans="1:26" ht="14.25" customHeight="1">
      <c r="A1" s="1" t="s">
        <v>0</v>
      </c>
      <c r="B1" s="2"/>
      <c r="C1" s="2"/>
      <c r="D1" s="2"/>
      <c r="E1" s="2"/>
      <c r="F1" s="2"/>
      <c r="G1" s="2"/>
      <c r="H1" s="2"/>
      <c r="I1" s="2"/>
      <c r="J1" s="2"/>
      <c r="K1" s="3"/>
      <c r="L1" s="3"/>
      <c r="M1" s="3"/>
      <c r="N1" s="3"/>
      <c r="O1" s="3"/>
      <c r="P1" s="3"/>
      <c r="Q1" s="3"/>
      <c r="R1" s="3"/>
      <c r="S1" s="3"/>
      <c r="T1" s="3"/>
      <c r="U1" s="3"/>
      <c r="V1" s="3"/>
      <c r="W1" s="3"/>
      <c r="X1" s="3"/>
      <c r="Y1" s="3"/>
      <c r="Z1" s="3"/>
    </row>
    <row r="2" spans="1:26" ht="14.25" customHeight="1">
      <c r="A2" s="4" t="s">
        <v>1</v>
      </c>
      <c r="B2" s="2"/>
      <c r="C2" s="2"/>
      <c r="D2" s="2"/>
      <c r="E2" s="2"/>
      <c r="F2" s="2"/>
      <c r="G2" s="2"/>
      <c r="H2" s="2"/>
      <c r="I2" s="2"/>
      <c r="J2" s="2"/>
      <c r="K2" s="3"/>
      <c r="L2" s="3"/>
      <c r="M2" s="3"/>
      <c r="N2" s="3"/>
      <c r="O2" s="3"/>
      <c r="P2" s="3"/>
      <c r="Q2" s="3"/>
      <c r="R2" s="3"/>
      <c r="S2" s="3"/>
      <c r="T2" s="3"/>
      <c r="U2" s="3"/>
      <c r="V2" s="3"/>
      <c r="W2" s="3"/>
      <c r="X2" s="3"/>
      <c r="Y2" s="3"/>
      <c r="Z2" s="3"/>
    </row>
    <row r="3" spans="1:26" ht="14.25" customHeight="1">
      <c r="A3" s="5"/>
      <c r="B3" s="2"/>
      <c r="C3" s="2"/>
      <c r="D3" s="2"/>
      <c r="E3" s="2"/>
      <c r="F3" s="2"/>
      <c r="G3" s="2"/>
      <c r="H3" s="2"/>
      <c r="I3" s="2"/>
      <c r="J3" s="2"/>
      <c r="K3" s="3"/>
      <c r="L3" s="3"/>
      <c r="M3" s="3"/>
      <c r="N3" s="3"/>
      <c r="O3" s="3"/>
      <c r="P3" s="3"/>
      <c r="Q3" s="3"/>
      <c r="R3" s="3"/>
      <c r="S3" s="3"/>
      <c r="T3" s="3"/>
      <c r="U3" s="3"/>
      <c r="V3" s="3"/>
      <c r="W3" s="3"/>
      <c r="X3" s="3"/>
      <c r="Y3" s="3"/>
      <c r="Z3" s="3"/>
    </row>
    <row r="4" spans="1:26" ht="14.25" customHeight="1">
      <c r="A4" s="6" t="s">
        <v>2</v>
      </c>
      <c r="B4" s="2"/>
      <c r="C4" s="2"/>
      <c r="D4" s="2"/>
      <c r="E4" s="2"/>
      <c r="F4" s="2"/>
      <c r="G4" s="2"/>
      <c r="H4" s="2"/>
      <c r="I4" s="2"/>
      <c r="J4" s="2"/>
      <c r="K4" s="3"/>
      <c r="L4" s="3"/>
      <c r="M4" s="3"/>
      <c r="N4" s="3"/>
      <c r="O4" s="3"/>
      <c r="P4" s="3"/>
      <c r="Q4" s="3"/>
      <c r="R4" s="3"/>
      <c r="S4" s="3"/>
      <c r="T4" s="3"/>
      <c r="U4" s="3"/>
      <c r="V4" s="3"/>
      <c r="W4" s="3"/>
      <c r="X4" s="3"/>
      <c r="Y4" s="3"/>
      <c r="Z4" s="3"/>
    </row>
    <row r="5" spans="1:26" ht="14.25" customHeight="1">
      <c r="A5" s="6"/>
      <c r="B5" s="2"/>
      <c r="C5" s="2"/>
      <c r="D5" s="2"/>
      <c r="E5" s="2"/>
      <c r="F5" s="2"/>
      <c r="G5" s="2"/>
      <c r="H5" s="2"/>
      <c r="I5" s="2"/>
      <c r="J5" s="2"/>
      <c r="K5" s="3"/>
      <c r="L5" s="3"/>
      <c r="M5" s="3"/>
      <c r="N5" s="3"/>
      <c r="O5" s="3"/>
      <c r="P5" s="3"/>
      <c r="Q5" s="3"/>
      <c r="R5" s="3"/>
      <c r="S5" s="3"/>
      <c r="T5" s="3"/>
      <c r="U5" s="3"/>
      <c r="V5" s="3"/>
      <c r="W5" s="3"/>
      <c r="X5" s="3"/>
      <c r="Y5" s="3"/>
      <c r="Z5" s="3"/>
    </row>
    <row r="6" spans="1:26" ht="14.25" customHeight="1">
      <c r="A6" s="7" t="s">
        <v>3</v>
      </c>
      <c r="B6" s="2"/>
      <c r="C6" s="2"/>
      <c r="D6" s="2"/>
      <c r="E6" s="2"/>
      <c r="F6" s="2"/>
      <c r="G6" s="2"/>
      <c r="H6" s="2"/>
      <c r="I6" s="2"/>
      <c r="J6" s="2"/>
      <c r="K6" s="3"/>
      <c r="L6" s="3"/>
      <c r="M6" s="3"/>
      <c r="N6" s="3"/>
      <c r="O6" s="3"/>
      <c r="P6" s="3"/>
      <c r="Q6" s="3"/>
      <c r="R6" s="3"/>
      <c r="S6" s="3"/>
      <c r="T6" s="3"/>
      <c r="U6" s="3"/>
      <c r="V6" s="3"/>
      <c r="W6" s="3"/>
      <c r="X6" s="3"/>
      <c r="Y6" s="3"/>
      <c r="Z6" s="3"/>
    </row>
    <row r="7" spans="1:26" ht="14.25" customHeight="1">
      <c r="A7" s="7"/>
      <c r="B7" s="2"/>
      <c r="C7" s="2"/>
      <c r="D7" s="2"/>
      <c r="E7" s="2"/>
      <c r="F7" s="2"/>
      <c r="G7" s="2"/>
      <c r="H7" s="2"/>
      <c r="I7" s="2"/>
      <c r="J7" s="2"/>
      <c r="K7" s="3"/>
      <c r="L7" s="3"/>
      <c r="M7" s="3"/>
      <c r="N7" s="3"/>
      <c r="O7" s="3"/>
      <c r="P7" s="3"/>
      <c r="Q7" s="3"/>
      <c r="R7" s="3"/>
      <c r="S7" s="3"/>
      <c r="T7" s="3"/>
      <c r="U7" s="3"/>
      <c r="V7" s="3"/>
      <c r="W7" s="3"/>
      <c r="X7" s="3"/>
      <c r="Y7" s="3"/>
      <c r="Z7" s="3"/>
    </row>
    <row r="8" spans="1:26" ht="69" customHeight="1">
      <c r="A8" s="7" t="s">
        <v>4</v>
      </c>
      <c r="B8" s="2"/>
      <c r="C8" s="2"/>
      <c r="D8" s="2"/>
      <c r="E8" s="2"/>
      <c r="F8" s="2"/>
      <c r="G8" s="2"/>
      <c r="H8" s="2"/>
      <c r="I8" s="2"/>
      <c r="J8" s="2"/>
      <c r="K8" s="3"/>
      <c r="L8" s="3"/>
      <c r="M8" s="3"/>
      <c r="N8" s="3"/>
      <c r="O8" s="3"/>
      <c r="P8" s="3"/>
      <c r="Q8" s="3"/>
      <c r="R8" s="3"/>
      <c r="S8" s="3"/>
      <c r="T8" s="3"/>
      <c r="U8" s="3"/>
      <c r="V8" s="3"/>
      <c r="W8" s="3"/>
      <c r="X8" s="3"/>
      <c r="Y8" s="3"/>
      <c r="Z8" s="3"/>
    </row>
    <row r="9" spans="1:26" ht="14.25" customHeight="1">
      <c r="A9" s="6"/>
      <c r="B9" s="2"/>
      <c r="C9" s="2"/>
      <c r="D9" s="2"/>
      <c r="E9" s="2"/>
      <c r="F9" s="2"/>
      <c r="G9" s="2"/>
      <c r="H9" s="2"/>
      <c r="I9" s="2"/>
      <c r="J9" s="2"/>
      <c r="K9" s="3"/>
      <c r="L9" s="3"/>
      <c r="M9" s="3"/>
      <c r="N9" s="3"/>
      <c r="O9" s="3"/>
      <c r="P9" s="3"/>
      <c r="Q9" s="3"/>
      <c r="R9" s="3"/>
      <c r="S9" s="3"/>
      <c r="T9" s="3"/>
      <c r="U9" s="3"/>
      <c r="V9" s="3"/>
      <c r="W9" s="3"/>
      <c r="X9" s="3"/>
      <c r="Y9" s="3"/>
      <c r="Z9" s="3"/>
    </row>
    <row r="10" spans="1:26" ht="14.25" customHeight="1">
      <c r="A10" s="265" t="s">
        <v>5</v>
      </c>
      <c r="B10" s="266"/>
      <c r="C10" s="267"/>
      <c r="D10" s="2"/>
      <c r="E10" s="2"/>
      <c r="F10" s="2"/>
      <c r="G10" s="2"/>
      <c r="H10" s="2"/>
      <c r="I10" s="2"/>
      <c r="J10" s="2"/>
      <c r="K10" s="3"/>
      <c r="L10" s="3"/>
      <c r="M10" s="3"/>
      <c r="N10" s="3"/>
      <c r="O10" s="3"/>
      <c r="P10" s="3"/>
      <c r="Q10" s="3"/>
      <c r="R10" s="3"/>
      <c r="S10" s="3"/>
      <c r="T10" s="3"/>
      <c r="U10" s="3"/>
      <c r="V10" s="3"/>
      <c r="W10" s="3"/>
      <c r="X10" s="3"/>
      <c r="Y10" s="3"/>
      <c r="Z10" s="3"/>
    </row>
    <row r="11" spans="1:26" ht="14.25" customHeight="1">
      <c r="A11" s="8" t="s">
        <v>6</v>
      </c>
      <c r="B11" s="8" t="s">
        <v>7</v>
      </c>
      <c r="C11" s="8" t="s">
        <v>8</v>
      </c>
      <c r="D11" s="2"/>
      <c r="E11" s="2"/>
      <c r="F11" s="2"/>
      <c r="G11" s="2"/>
      <c r="H11" s="2"/>
      <c r="I11" s="2"/>
      <c r="J11" s="2"/>
      <c r="K11" s="3"/>
      <c r="L11" s="3"/>
      <c r="M11" s="3"/>
      <c r="N11" s="3"/>
      <c r="O11" s="2"/>
      <c r="P11" s="2"/>
      <c r="Q11" s="3"/>
      <c r="R11" s="3"/>
      <c r="S11" s="3"/>
      <c r="T11" s="3"/>
      <c r="U11" s="3"/>
      <c r="V11" s="3"/>
      <c r="W11" s="3"/>
      <c r="X11" s="3"/>
      <c r="Y11" s="3"/>
      <c r="Z11" s="3"/>
    </row>
    <row r="12" spans="1:26" ht="14.25" customHeight="1">
      <c r="A12" s="2" t="s">
        <v>9</v>
      </c>
      <c r="B12" s="2" t="s">
        <v>10</v>
      </c>
      <c r="C12" s="2" t="s">
        <v>11</v>
      </c>
      <c r="D12" s="2"/>
      <c r="E12" s="2"/>
      <c r="F12" s="2"/>
      <c r="G12" s="2"/>
      <c r="H12" s="2"/>
      <c r="I12" s="2"/>
      <c r="J12" s="2"/>
      <c r="K12" s="3"/>
      <c r="L12" s="3"/>
      <c r="M12" s="3"/>
      <c r="N12" s="3"/>
      <c r="O12" s="2"/>
      <c r="P12" s="2"/>
      <c r="Q12" s="3"/>
      <c r="R12" s="3"/>
      <c r="S12" s="3"/>
      <c r="T12" s="3"/>
      <c r="U12" s="3"/>
      <c r="V12" s="3"/>
      <c r="W12" s="3"/>
      <c r="X12" s="3"/>
      <c r="Y12" s="3"/>
      <c r="Z12" s="3"/>
    </row>
    <row r="13" spans="1:26" ht="14.25" customHeight="1">
      <c r="A13" s="2" t="s">
        <v>12</v>
      </c>
      <c r="B13" s="2" t="s">
        <v>13</v>
      </c>
      <c r="C13" s="2" t="s">
        <v>11</v>
      </c>
      <c r="D13" s="2"/>
      <c r="E13" s="2"/>
      <c r="F13" s="2"/>
      <c r="G13" s="2"/>
      <c r="H13" s="2"/>
      <c r="I13" s="2"/>
      <c r="J13" s="2"/>
      <c r="K13" s="2"/>
      <c r="L13" s="2"/>
      <c r="M13" s="2"/>
      <c r="N13" s="2"/>
      <c r="O13" s="2"/>
      <c r="P13" s="2"/>
      <c r="Q13" s="3"/>
      <c r="R13" s="3"/>
      <c r="S13" s="3"/>
      <c r="T13" s="3"/>
      <c r="U13" s="3"/>
      <c r="V13" s="3"/>
      <c r="W13" s="3"/>
      <c r="X13" s="3"/>
      <c r="Y13" s="3"/>
      <c r="Z13" s="3"/>
    </row>
    <row r="14" spans="1:26" ht="14.25" customHeight="1">
      <c r="A14" s="2" t="s">
        <v>14</v>
      </c>
      <c r="B14" s="2" t="s">
        <v>15</v>
      </c>
      <c r="C14" s="2" t="s">
        <v>16</v>
      </c>
      <c r="D14" s="2"/>
      <c r="E14" s="2"/>
      <c r="F14" s="2"/>
      <c r="G14" s="2"/>
      <c r="H14" s="2"/>
      <c r="I14" s="2"/>
      <c r="J14" s="2"/>
      <c r="K14" s="2"/>
      <c r="L14" s="2"/>
      <c r="M14" s="2"/>
      <c r="N14" s="2"/>
      <c r="O14" s="2"/>
      <c r="P14" s="2"/>
      <c r="Q14" s="3"/>
      <c r="R14" s="3"/>
      <c r="S14" s="3"/>
      <c r="T14" s="3"/>
      <c r="U14" s="3"/>
      <c r="V14" s="3"/>
      <c r="W14" s="3"/>
      <c r="X14" s="3"/>
      <c r="Y14" s="3"/>
      <c r="Z14" s="3"/>
    </row>
    <row r="15" spans="1:26" ht="14.25" customHeight="1">
      <c r="A15" s="2" t="s">
        <v>17</v>
      </c>
      <c r="B15" s="2" t="s">
        <v>18</v>
      </c>
      <c r="C15" s="2" t="s">
        <v>19</v>
      </c>
      <c r="D15" s="2"/>
      <c r="E15" s="2"/>
      <c r="F15" s="2"/>
      <c r="G15" s="2"/>
      <c r="H15" s="2"/>
      <c r="I15" s="2"/>
      <c r="J15" s="2"/>
      <c r="K15" s="2"/>
      <c r="L15" s="2"/>
      <c r="M15" s="2"/>
      <c r="N15" s="2"/>
      <c r="O15" s="2"/>
      <c r="P15" s="2"/>
      <c r="Q15" s="3"/>
      <c r="R15" s="3"/>
      <c r="S15" s="3"/>
      <c r="T15" s="3"/>
      <c r="U15" s="3"/>
      <c r="V15" s="3"/>
      <c r="W15" s="3"/>
      <c r="X15" s="3"/>
      <c r="Y15" s="3"/>
      <c r="Z15" s="3"/>
    </row>
    <row r="16" spans="1:26" ht="14.25" customHeight="1">
      <c r="A16" s="2" t="s">
        <v>20</v>
      </c>
      <c r="B16" s="2" t="s">
        <v>21</v>
      </c>
      <c r="C16" s="2" t="s">
        <v>22</v>
      </c>
      <c r="D16" s="2"/>
      <c r="E16" s="2"/>
      <c r="F16" s="2"/>
      <c r="G16" s="2"/>
      <c r="H16" s="2"/>
      <c r="I16" s="2"/>
      <c r="J16" s="2"/>
      <c r="K16" s="2"/>
      <c r="L16" s="2"/>
      <c r="M16" s="2"/>
      <c r="N16" s="2"/>
      <c r="O16" s="2"/>
      <c r="P16" s="2"/>
      <c r="Q16" s="3"/>
      <c r="R16" s="3"/>
      <c r="S16" s="3"/>
      <c r="T16" s="3"/>
      <c r="U16" s="3"/>
      <c r="V16" s="3"/>
      <c r="W16" s="3"/>
      <c r="X16" s="3"/>
      <c r="Y16" s="3"/>
      <c r="Z16" s="3"/>
    </row>
    <row r="17" spans="1:26" ht="14.25" customHeight="1">
      <c r="A17" s="9" t="s">
        <v>23</v>
      </c>
      <c r="B17" s="9" t="s">
        <v>24</v>
      </c>
      <c r="C17" s="10" t="s">
        <v>25</v>
      </c>
      <c r="D17" s="2"/>
      <c r="E17" s="2"/>
      <c r="F17" s="2"/>
      <c r="G17" s="2"/>
      <c r="H17" s="2"/>
      <c r="I17" s="2"/>
      <c r="J17" s="2"/>
      <c r="K17" s="2"/>
      <c r="L17" s="2"/>
      <c r="M17" s="2"/>
      <c r="N17" s="2"/>
      <c r="O17" s="2"/>
      <c r="P17" s="2"/>
      <c r="Q17" s="3"/>
      <c r="R17" s="3"/>
      <c r="S17" s="3"/>
      <c r="T17" s="3"/>
      <c r="U17" s="3"/>
      <c r="V17" s="3"/>
      <c r="W17" s="3"/>
      <c r="X17" s="3"/>
      <c r="Y17" s="3"/>
      <c r="Z17" s="3"/>
    </row>
    <row r="18" spans="1:26" ht="14.25" customHeight="1">
      <c r="A18" s="2"/>
      <c r="B18" s="2"/>
      <c r="C18" s="2"/>
      <c r="D18" s="2"/>
      <c r="E18" s="2"/>
      <c r="F18" s="2"/>
      <c r="G18" s="2"/>
      <c r="H18" s="2"/>
      <c r="I18" s="2"/>
      <c r="J18" s="2"/>
      <c r="K18" s="2"/>
      <c r="L18" s="2"/>
      <c r="M18" s="2"/>
      <c r="N18" s="2"/>
      <c r="O18" s="2"/>
      <c r="P18" s="2"/>
      <c r="Q18" s="3"/>
      <c r="R18" s="3"/>
      <c r="S18" s="3"/>
      <c r="T18" s="3"/>
      <c r="U18" s="3"/>
      <c r="V18" s="3"/>
      <c r="W18" s="3"/>
      <c r="X18" s="3"/>
      <c r="Y18" s="3"/>
      <c r="Z18" s="3"/>
    </row>
    <row r="19" spans="1:26" ht="14.25" customHeight="1">
      <c r="A19" s="2"/>
      <c r="B19" s="2"/>
      <c r="C19" s="2"/>
      <c r="D19" s="2"/>
      <c r="E19" s="2"/>
      <c r="F19" s="2"/>
      <c r="G19" s="2"/>
      <c r="H19" s="2"/>
      <c r="I19" s="2"/>
      <c r="J19" s="2"/>
      <c r="K19" s="2"/>
      <c r="L19" s="2"/>
      <c r="M19" s="2"/>
      <c r="N19" s="2"/>
      <c r="O19" s="3"/>
      <c r="P19" s="3"/>
      <c r="Q19" s="3"/>
      <c r="R19" s="3"/>
      <c r="S19" s="3"/>
      <c r="T19" s="3"/>
      <c r="U19" s="3"/>
      <c r="V19" s="3"/>
      <c r="W19" s="3"/>
      <c r="X19" s="3"/>
      <c r="Y19" s="3"/>
      <c r="Z19" s="3"/>
    </row>
    <row r="20" spans="1:26" ht="14.25" customHeight="1">
      <c r="A20" s="268" t="s">
        <v>26</v>
      </c>
      <c r="B20" s="269"/>
      <c r="C20" s="270"/>
      <c r="D20" s="2"/>
      <c r="E20" s="2"/>
      <c r="F20" s="2"/>
      <c r="G20" s="2"/>
      <c r="H20" s="2"/>
      <c r="I20" s="2"/>
      <c r="J20" s="2"/>
      <c r="K20" s="2"/>
      <c r="L20" s="2"/>
      <c r="M20" s="2"/>
      <c r="N20" s="2"/>
      <c r="O20" s="3"/>
      <c r="P20" s="3"/>
      <c r="Q20" s="3"/>
      <c r="R20" s="3"/>
      <c r="S20" s="3"/>
      <c r="T20" s="3"/>
      <c r="U20" s="3"/>
      <c r="V20" s="3"/>
      <c r="W20" s="3"/>
      <c r="X20" s="3"/>
      <c r="Y20" s="3"/>
      <c r="Z20" s="3"/>
    </row>
    <row r="21" spans="1:26" ht="14.25" customHeight="1">
      <c r="A21" s="11" t="s">
        <v>27</v>
      </c>
      <c r="B21" s="11" t="s">
        <v>28</v>
      </c>
      <c r="C21" s="11" t="s">
        <v>29</v>
      </c>
      <c r="D21" s="2"/>
      <c r="E21" s="2"/>
      <c r="F21" s="2"/>
      <c r="G21" s="2"/>
      <c r="H21" s="2"/>
      <c r="I21" s="2"/>
      <c r="J21" s="2"/>
      <c r="K21" s="3"/>
      <c r="L21" s="3"/>
      <c r="M21" s="3"/>
      <c r="N21" s="3"/>
      <c r="O21" s="3"/>
      <c r="P21" s="3"/>
      <c r="Q21" s="3"/>
      <c r="R21" s="3"/>
      <c r="S21" s="3"/>
      <c r="T21" s="3"/>
      <c r="U21" s="3"/>
      <c r="V21" s="3"/>
      <c r="W21" s="3"/>
      <c r="X21" s="3"/>
      <c r="Y21" s="3"/>
      <c r="Z21" s="3"/>
    </row>
    <row r="22" spans="1:26" ht="14.25" customHeight="1">
      <c r="A22" s="50" t="s">
        <v>385</v>
      </c>
      <c r="B22" s="50" t="s">
        <v>391</v>
      </c>
      <c r="C22" s="50" t="s">
        <v>407</v>
      </c>
      <c r="D22" s="2"/>
      <c r="E22" s="2"/>
      <c r="F22" s="2"/>
      <c r="G22" s="2"/>
      <c r="H22" s="2"/>
      <c r="I22" s="2"/>
      <c r="J22" s="2"/>
      <c r="K22" s="3"/>
      <c r="L22" s="3"/>
      <c r="M22" s="3"/>
      <c r="N22" s="3"/>
      <c r="O22" s="3"/>
      <c r="P22" s="3"/>
      <c r="Q22" s="3"/>
      <c r="R22" s="3"/>
      <c r="S22" s="3"/>
      <c r="T22" s="3"/>
      <c r="U22" s="3"/>
      <c r="V22" s="3"/>
      <c r="W22" s="3"/>
      <c r="X22" s="3"/>
      <c r="Y22" s="3"/>
      <c r="Z22" s="3"/>
    </row>
    <row r="23" spans="1:26" ht="14.25" customHeight="1">
      <c r="A23" s="50" t="s">
        <v>386</v>
      </c>
      <c r="B23" s="50" t="s">
        <v>391</v>
      </c>
      <c r="C23" s="50" t="s">
        <v>407</v>
      </c>
      <c r="D23" s="2"/>
      <c r="E23" s="2"/>
      <c r="F23" s="2"/>
      <c r="G23" s="2"/>
      <c r="H23" s="2"/>
      <c r="I23" s="2"/>
      <c r="J23" s="2"/>
      <c r="K23" s="3"/>
      <c r="L23" s="3"/>
      <c r="M23" s="3"/>
      <c r="N23" s="3"/>
      <c r="O23" s="3"/>
      <c r="P23" s="3"/>
      <c r="Q23" s="3"/>
      <c r="R23" s="3"/>
      <c r="S23" s="3"/>
      <c r="T23" s="3"/>
      <c r="U23" s="3"/>
      <c r="V23" s="3"/>
      <c r="W23" s="3"/>
      <c r="X23" s="3"/>
      <c r="Y23" s="3"/>
      <c r="Z23" s="3"/>
    </row>
    <row r="24" spans="1:26" ht="14.25" customHeight="1">
      <c r="A24" s="50" t="s">
        <v>387</v>
      </c>
      <c r="B24" s="50" t="s">
        <v>391</v>
      </c>
      <c r="C24" s="50" t="s">
        <v>407</v>
      </c>
      <c r="D24" s="2"/>
      <c r="E24" s="2"/>
      <c r="F24" s="2"/>
      <c r="G24" s="2"/>
      <c r="H24" s="2"/>
      <c r="I24" s="2"/>
      <c r="J24" s="2"/>
      <c r="K24" s="3"/>
      <c r="L24" s="3"/>
      <c r="M24" s="3"/>
      <c r="N24" s="3"/>
      <c r="O24" s="3"/>
      <c r="P24" s="3"/>
      <c r="Q24" s="3"/>
      <c r="R24" s="3"/>
      <c r="S24" s="3"/>
      <c r="T24" s="3"/>
      <c r="U24" s="3"/>
      <c r="V24" s="3"/>
      <c r="W24" s="3"/>
      <c r="X24" s="3"/>
      <c r="Y24" s="3"/>
      <c r="Z24" s="3"/>
    </row>
    <row r="25" spans="1:26" ht="14.25" customHeight="1">
      <c r="A25" s="50" t="s">
        <v>388</v>
      </c>
      <c r="B25" s="50" t="s">
        <v>390</v>
      </c>
      <c r="C25" s="50" t="s">
        <v>408</v>
      </c>
      <c r="D25" s="2"/>
      <c r="E25" s="2"/>
      <c r="F25" s="2"/>
      <c r="G25" s="2"/>
      <c r="H25" s="2"/>
      <c r="I25" s="2"/>
      <c r="J25" s="2"/>
      <c r="K25" s="3"/>
      <c r="L25" s="3"/>
      <c r="M25" s="3"/>
      <c r="N25" s="3"/>
      <c r="O25" s="3"/>
      <c r="P25" s="3"/>
      <c r="Q25" s="3"/>
      <c r="R25" s="3"/>
      <c r="S25" s="3"/>
      <c r="T25" s="3"/>
      <c r="U25" s="3"/>
      <c r="V25" s="3"/>
      <c r="W25" s="3"/>
      <c r="X25" s="3"/>
      <c r="Y25" s="3"/>
      <c r="Z25" s="3"/>
    </row>
    <row r="26" spans="1:26" ht="74.25" customHeight="1">
      <c r="A26" s="12" t="s">
        <v>30</v>
      </c>
      <c r="B26" s="12" t="s">
        <v>31</v>
      </c>
      <c r="C26" s="13" t="s">
        <v>32</v>
      </c>
      <c r="D26" s="2"/>
      <c r="E26" s="2"/>
      <c r="F26" s="2"/>
      <c r="G26" s="2"/>
      <c r="H26" s="2"/>
      <c r="I26" s="2"/>
      <c r="J26" s="2"/>
      <c r="K26" s="3"/>
      <c r="L26" s="3"/>
      <c r="M26" s="3"/>
      <c r="N26" s="3"/>
      <c r="O26" s="3"/>
      <c r="P26" s="3"/>
      <c r="Q26" s="3"/>
      <c r="R26" s="3"/>
      <c r="S26" s="3"/>
      <c r="T26" s="3"/>
      <c r="U26" s="3"/>
      <c r="V26" s="3"/>
      <c r="W26" s="3"/>
      <c r="X26" s="3"/>
      <c r="Y26" s="3"/>
      <c r="Z26" s="3"/>
    </row>
    <row r="27" spans="1:26" ht="14.25" customHeight="1">
      <c r="A27" s="14" t="s">
        <v>33</v>
      </c>
      <c r="B27" s="14" t="s">
        <v>31</v>
      </c>
      <c r="C27" s="15" t="s">
        <v>34</v>
      </c>
      <c r="D27" s="2"/>
      <c r="E27" s="2"/>
      <c r="F27" s="2"/>
      <c r="G27" s="2"/>
      <c r="H27" s="2"/>
      <c r="I27" s="2"/>
      <c r="J27" s="2"/>
      <c r="K27" s="3"/>
      <c r="L27" s="3"/>
      <c r="M27" s="3"/>
      <c r="N27" s="3"/>
      <c r="O27" s="3"/>
      <c r="P27" s="3"/>
      <c r="Q27" s="3"/>
      <c r="R27" s="3"/>
      <c r="S27" s="3"/>
      <c r="T27" s="3"/>
      <c r="U27" s="3"/>
      <c r="V27" s="3"/>
      <c r="W27" s="3"/>
      <c r="X27" s="3"/>
      <c r="Y27" s="3"/>
      <c r="Z27" s="3"/>
    </row>
    <row r="28" spans="1:26" ht="14.25" customHeight="1">
      <c r="A28" s="12" t="s">
        <v>35</v>
      </c>
      <c r="B28" s="12" t="s">
        <v>31</v>
      </c>
      <c r="C28" s="13" t="s">
        <v>36</v>
      </c>
      <c r="D28" s="2"/>
      <c r="E28" s="2"/>
      <c r="F28" s="2"/>
      <c r="G28" s="2"/>
      <c r="H28" s="2"/>
      <c r="I28" s="2"/>
      <c r="J28" s="2"/>
      <c r="K28" s="3"/>
      <c r="L28" s="3"/>
      <c r="M28" s="3"/>
      <c r="N28" s="3"/>
      <c r="O28" s="3"/>
      <c r="P28" s="3"/>
      <c r="Q28" s="3"/>
      <c r="R28" s="3"/>
      <c r="S28" s="3"/>
      <c r="T28" s="3"/>
      <c r="U28" s="3"/>
      <c r="V28" s="3"/>
      <c r="W28" s="3"/>
      <c r="X28" s="3"/>
      <c r="Y28" s="3"/>
      <c r="Z28" s="3"/>
    </row>
    <row r="29" spans="1:26" ht="14.25" customHeight="1">
      <c r="A29" s="14" t="s">
        <v>37</v>
      </c>
      <c r="B29" s="14" t="s">
        <v>38</v>
      </c>
      <c r="C29" s="15" t="s">
        <v>39</v>
      </c>
      <c r="D29" s="2"/>
      <c r="E29" s="2"/>
      <c r="F29" s="2"/>
      <c r="G29" s="2"/>
      <c r="H29" s="2"/>
      <c r="I29" s="2"/>
      <c r="J29" s="2"/>
      <c r="K29" s="3"/>
      <c r="L29" s="3"/>
      <c r="M29" s="3"/>
      <c r="N29" s="3"/>
      <c r="O29" s="3"/>
      <c r="P29" s="3"/>
      <c r="Q29" s="3"/>
      <c r="R29" s="3"/>
      <c r="S29" s="3"/>
      <c r="T29" s="3"/>
      <c r="U29" s="3"/>
      <c r="V29" s="3"/>
      <c r="W29" s="3"/>
      <c r="X29" s="3"/>
      <c r="Y29" s="3"/>
      <c r="Z29" s="3"/>
    </row>
    <row r="30" spans="1:26" ht="14.25" customHeight="1">
      <c r="A30" s="12" t="s">
        <v>40</v>
      </c>
      <c r="B30" s="12" t="s">
        <v>38</v>
      </c>
      <c r="C30" s="13" t="s">
        <v>41</v>
      </c>
      <c r="D30" s="2"/>
      <c r="E30" s="2"/>
      <c r="F30" s="2"/>
      <c r="G30" s="2"/>
      <c r="H30" s="2"/>
      <c r="I30" s="2"/>
      <c r="J30" s="2"/>
      <c r="K30" s="3"/>
      <c r="L30" s="3"/>
      <c r="M30" s="3"/>
      <c r="N30" s="3"/>
      <c r="O30" s="3"/>
      <c r="P30" s="3"/>
      <c r="Q30" s="3"/>
      <c r="R30" s="3"/>
      <c r="S30" s="3"/>
      <c r="T30" s="3"/>
      <c r="U30" s="3"/>
      <c r="V30" s="3"/>
      <c r="W30" s="3"/>
      <c r="X30" s="3"/>
      <c r="Y30" s="3"/>
      <c r="Z30" s="3"/>
    </row>
    <row r="31" spans="1:26" ht="60.75" customHeight="1">
      <c r="A31" s="14" t="s">
        <v>42</v>
      </c>
      <c r="B31" s="14" t="s">
        <v>38</v>
      </c>
      <c r="C31" s="15" t="s">
        <v>43</v>
      </c>
      <c r="D31" s="2"/>
      <c r="E31" s="2"/>
      <c r="F31" s="2"/>
      <c r="G31" s="2"/>
      <c r="H31" s="2"/>
      <c r="I31" s="2"/>
      <c r="J31" s="2"/>
      <c r="K31" s="3"/>
      <c r="L31" s="3"/>
      <c r="M31" s="3"/>
      <c r="N31" s="3"/>
      <c r="O31" s="3"/>
      <c r="P31" s="3"/>
      <c r="Q31" s="3"/>
      <c r="R31" s="3"/>
      <c r="S31" s="3"/>
      <c r="T31" s="3"/>
      <c r="U31" s="3"/>
      <c r="V31" s="3"/>
      <c r="W31" s="3"/>
      <c r="X31" s="3"/>
      <c r="Y31" s="3"/>
      <c r="Z31" s="3"/>
    </row>
    <row r="32" spans="1:26" ht="14.25" customHeight="1">
      <c r="A32" s="12" t="s">
        <v>44</v>
      </c>
      <c r="B32" s="12" t="s">
        <v>38</v>
      </c>
      <c r="C32" s="13" t="s">
        <v>43</v>
      </c>
      <c r="D32" s="2"/>
      <c r="E32" s="2"/>
      <c r="F32" s="2"/>
      <c r="G32" s="2"/>
      <c r="H32" s="2"/>
      <c r="I32" s="2"/>
      <c r="J32" s="2"/>
      <c r="K32" s="3"/>
      <c r="L32" s="3"/>
      <c r="M32" s="3"/>
      <c r="N32" s="3"/>
      <c r="O32" s="3"/>
      <c r="P32" s="3"/>
      <c r="Q32" s="3"/>
      <c r="R32" s="3"/>
      <c r="S32" s="3"/>
      <c r="T32" s="3"/>
      <c r="U32" s="3"/>
      <c r="V32" s="3"/>
      <c r="W32" s="3"/>
      <c r="X32" s="3"/>
      <c r="Y32" s="3"/>
      <c r="Z32" s="3"/>
    </row>
    <row r="33" spans="1:26" ht="14.25" customHeight="1">
      <c r="A33" s="14" t="s">
        <v>45</v>
      </c>
      <c r="B33" s="14" t="s">
        <v>38</v>
      </c>
      <c r="C33" s="15" t="s">
        <v>43</v>
      </c>
      <c r="D33" s="2"/>
      <c r="E33" s="2"/>
      <c r="F33" s="2"/>
      <c r="G33" s="2"/>
      <c r="H33" s="2"/>
      <c r="I33" s="2"/>
      <c r="J33" s="2"/>
      <c r="K33" s="3"/>
      <c r="L33" s="3"/>
      <c r="M33" s="3"/>
      <c r="N33" s="3"/>
      <c r="O33" s="3"/>
      <c r="P33" s="3"/>
      <c r="Q33" s="3"/>
      <c r="R33" s="3"/>
      <c r="S33" s="3"/>
      <c r="T33" s="3"/>
      <c r="U33" s="3"/>
      <c r="V33" s="3"/>
      <c r="W33" s="3"/>
      <c r="X33" s="3"/>
      <c r="Y33" s="3"/>
      <c r="Z33" s="3"/>
    </row>
    <row r="34" spans="1:26" ht="14.25" customHeight="1">
      <c r="A34" s="51" t="s">
        <v>389</v>
      </c>
      <c r="B34" s="16"/>
      <c r="C34" s="16"/>
      <c r="D34" s="2"/>
      <c r="E34" s="2"/>
      <c r="F34" s="2"/>
      <c r="G34" s="2"/>
      <c r="H34" s="2"/>
      <c r="I34" s="2"/>
      <c r="J34" s="2"/>
      <c r="K34" s="3"/>
      <c r="L34" s="3"/>
      <c r="M34" s="3"/>
      <c r="N34" s="3"/>
      <c r="O34" s="3"/>
      <c r="P34" s="3"/>
      <c r="Q34" s="3"/>
      <c r="R34" s="3"/>
      <c r="S34" s="3"/>
      <c r="T34" s="3"/>
      <c r="U34" s="3"/>
      <c r="V34" s="3"/>
      <c r="W34" s="3"/>
      <c r="X34" s="3"/>
      <c r="Y34" s="3"/>
      <c r="Z34" s="3"/>
    </row>
    <row r="35" spans="1:26" ht="14.25" customHeight="1">
      <c r="A35" s="2"/>
      <c r="B35" s="2"/>
      <c r="C35" s="2"/>
      <c r="D35" s="2"/>
      <c r="E35" s="2"/>
      <c r="F35" s="2"/>
      <c r="G35" s="2"/>
      <c r="H35" s="2"/>
      <c r="I35" s="2"/>
      <c r="J35" s="2"/>
      <c r="K35" s="3"/>
      <c r="L35" s="3"/>
      <c r="M35" s="3"/>
      <c r="N35" s="3"/>
      <c r="O35" s="3"/>
      <c r="P35" s="3"/>
      <c r="Q35" s="3"/>
      <c r="R35" s="3"/>
      <c r="S35" s="3"/>
      <c r="T35" s="3"/>
      <c r="U35" s="3"/>
      <c r="V35" s="3"/>
      <c r="W35" s="3"/>
      <c r="X35" s="3"/>
      <c r="Y35" s="3"/>
      <c r="Z35" s="3"/>
    </row>
    <row r="36" spans="1:26" ht="14.25" customHeight="1">
      <c r="A36" s="2"/>
      <c r="B36" s="2"/>
      <c r="C36" s="2"/>
      <c r="D36" s="2"/>
      <c r="E36" s="2"/>
      <c r="F36" s="2"/>
      <c r="G36" s="2"/>
      <c r="H36" s="2"/>
      <c r="I36" s="2"/>
      <c r="J36" s="2"/>
      <c r="K36" s="3"/>
      <c r="L36" s="3"/>
      <c r="M36" s="3"/>
      <c r="N36" s="3"/>
      <c r="O36" s="3"/>
      <c r="P36" s="3"/>
      <c r="Q36" s="3"/>
      <c r="R36" s="3"/>
      <c r="S36" s="3"/>
      <c r="T36" s="3"/>
      <c r="U36" s="3"/>
      <c r="V36" s="3"/>
      <c r="W36" s="3"/>
      <c r="X36" s="3"/>
      <c r="Y36" s="3"/>
      <c r="Z36" s="3"/>
    </row>
    <row r="37" spans="1:26" ht="14.25" customHeight="1">
      <c r="A37" s="2"/>
      <c r="B37" s="2"/>
      <c r="C37" s="2"/>
      <c r="D37" s="2"/>
      <c r="E37" s="2"/>
      <c r="F37" s="2"/>
      <c r="G37" s="2"/>
      <c r="H37" s="2"/>
      <c r="I37" s="2"/>
      <c r="J37" s="2"/>
      <c r="K37" s="3"/>
      <c r="L37" s="3"/>
      <c r="M37" s="3"/>
      <c r="N37" s="3"/>
      <c r="O37" s="3"/>
      <c r="P37" s="3"/>
      <c r="Q37" s="3"/>
      <c r="R37" s="3"/>
      <c r="S37" s="3"/>
      <c r="T37" s="3"/>
      <c r="U37" s="3"/>
      <c r="V37" s="3"/>
      <c r="W37" s="3"/>
      <c r="X37" s="3"/>
      <c r="Y37" s="3"/>
      <c r="Z37" s="3"/>
    </row>
    <row r="38" spans="1:26" ht="14.25" customHeight="1">
      <c r="A38" s="2"/>
      <c r="B38" s="2"/>
      <c r="C38" s="2"/>
      <c r="D38" s="2"/>
      <c r="E38" s="2"/>
      <c r="F38" s="2"/>
      <c r="G38" s="2"/>
      <c r="H38" s="2"/>
      <c r="I38" s="2"/>
      <c r="J38" s="2"/>
      <c r="K38" s="3"/>
      <c r="L38" s="3"/>
      <c r="M38" s="3"/>
      <c r="N38" s="3"/>
      <c r="O38" s="3"/>
      <c r="P38" s="3"/>
      <c r="Q38" s="3"/>
      <c r="R38" s="3"/>
      <c r="S38" s="3"/>
      <c r="T38" s="3"/>
      <c r="U38" s="3"/>
      <c r="V38" s="3"/>
      <c r="W38" s="3"/>
      <c r="X38" s="3"/>
      <c r="Y38" s="3"/>
      <c r="Z38" s="3"/>
    </row>
    <row r="39" spans="1:26" ht="14.25" customHeight="1">
      <c r="A39" s="2"/>
      <c r="B39" s="2"/>
      <c r="C39" s="2"/>
      <c r="D39" s="2"/>
      <c r="E39" s="2"/>
      <c r="F39" s="2"/>
      <c r="G39" s="2"/>
      <c r="H39" s="2"/>
      <c r="I39" s="2"/>
      <c r="J39" s="2"/>
      <c r="K39" s="3"/>
      <c r="L39" s="3"/>
      <c r="M39" s="3"/>
      <c r="N39" s="3"/>
      <c r="O39" s="3"/>
      <c r="P39" s="3"/>
      <c r="Q39" s="3"/>
      <c r="R39" s="3"/>
      <c r="S39" s="3"/>
      <c r="T39" s="3"/>
      <c r="U39" s="3"/>
      <c r="V39" s="3"/>
      <c r="W39" s="3"/>
      <c r="X39" s="3"/>
      <c r="Y39" s="3"/>
      <c r="Z39" s="3"/>
    </row>
    <row r="40" spans="1:26" ht="14.25" customHeight="1">
      <c r="A40" s="2"/>
      <c r="B40" s="2"/>
      <c r="C40" s="2"/>
      <c r="D40" s="2"/>
      <c r="E40" s="2"/>
      <c r="F40" s="2"/>
      <c r="G40" s="2"/>
      <c r="H40" s="2"/>
      <c r="I40" s="2"/>
      <c r="J40" s="2"/>
      <c r="K40" s="3"/>
      <c r="L40" s="3"/>
      <c r="M40" s="3"/>
      <c r="N40" s="3"/>
      <c r="O40" s="3"/>
      <c r="P40" s="3"/>
      <c r="Q40" s="3"/>
      <c r="R40" s="3"/>
      <c r="S40" s="3"/>
      <c r="T40" s="3"/>
      <c r="U40" s="3"/>
      <c r="V40" s="3"/>
      <c r="W40" s="3"/>
      <c r="X40" s="3"/>
      <c r="Y40" s="3"/>
      <c r="Z40" s="3"/>
    </row>
    <row r="41" spans="1:26" ht="14.25" customHeight="1">
      <c r="A41" s="2"/>
      <c r="B41" s="2"/>
      <c r="C41" s="2"/>
      <c r="D41" s="2"/>
      <c r="E41" s="2"/>
      <c r="F41" s="2"/>
      <c r="G41" s="2"/>
      <c r="H41" s="2"/>
      <c r="I41" s="2"/>
      <c r="J41" s="2"/>
      <c r="K41" s="3"/>
      <c r="L41" s="3"/>
      <c r="M41" s="3"/>
      <c r="N41" s="3"/>
      <c r="O41" s="3"/>
      <c r="P41" s="3"/>
      <c r="Q41" s="3"/>
      <c r="R41" s="3"/>
      <c r="S41" s="3"/>
      <c r="T41" s="3"/>
      <c r="U41" s="3"/>
      <c r="V41" s="3"/>
      <c r="W41" s="3"/>
      <c r="X41" s="3"/>
      <c r="Y41" s="3"/>
      <c r="Z41" s="3"/>
    </row>
    <row r="42" spans="1:26" ht="14.25" customHeight="1">
      <c r="A42" s="2"/>
      <c r="B42" s="2"/>
      <c r="C42" s="2"/>
      <c r="D42" s="2"/>
      <c r="E42" s="2"/>
      <c r="F42" s="2"/>
      <c r="G42" s="2"/>
      <c r="H42" s="2"/>
      <c r="I42" s="2"/>
      <c r="J42" s="2"/>
      <c r="K42" s="3"/>
      <c r="L42" s="3"/>
      <c r="M42" s="3"/>
      <c r="N42" s="3"/>
      <c r="O42" s="3"/>
      <c r="P42" s="3"/>
      <c r="Q42" s="3"/>
      <c r="R42" s="3"/>
      <c r="S42" s="3"/>
      <c r="T42" s="3"/>
      <c r="U42" s="3"/>
      <c r="V42" s="3"/>
      <c r="W42" s="3"/>
      <c r="X42" s="3"/>
      <c r="Y42" s="3"/>
      <c r="Z42" s="3"/>
    </row>
    <row r="43" spans="1:26" ht="14.25" customHeight="1">
      <c r="A43" s="2"/>
      <c r="B43" s="2"/>
      <c r="C43" s="2"/>
      <c r="D43" s="2"/>
      <c r="E43" s="2"/>
      <c r="F43" s="2"/>
      <c r="G43" s="2"/>
      <c r="H43" s="2"/>
      <c r="I43" s="2"/>
      <c r="J43" s="2"/>
      <c r="K43" s="3"/>
      <c r="L43" s="3"/>
      <c r="M43" s="3"/>
      <c r="N43" s="3"/>
      <c r="O43" s="3"/>
      <c r="P43" s="3"/>
      <c r="Q43" s="3"/>
      <c r="R43" s="3"/>
      <c r="S43" s="3"/>
      <c r="T43" s="3"/>
      <c r="U43" s="3"/>
      <c r="V43" s="3"/>
      <c r="W43" s="3"/>
      <c r="X43" s="3"/>
      <c r="Y43" s="3"/>
      <c r="Z43" s="3"/>
    </row>
    <row r="44" spans="1:26" ht="14.25" customHeight="1">
      <c r="A44" s="2"/>
      <c r="B44" s="2"/>
      <c r="C44" s="2"/>
      <c r="D44" s="2"/>
      <c r="E44" s="2"/>
      <c r="F44" s="2"/>
      <c r="G44" s="2"/>
      <c r="H44" s="2"/>
      <c r="I44" s="2"/>
      <c r="J44" s="2"/>
      <c r="K44" s="3"/>
      <c r="L44" s="3"/>
      <c r="M44" s="3"/>
      <c r="N44" s="3"/>
      <c r="O44" s="3"/>
      <c r="P44" s="3"/>
      <c r="Q44" s="3"/>
      <c r="R44" s="3"/>
      <c r="S44" s="3"/>
      <c r="T44" s="3"/>
      <c r="U44" s="3"/>
      <c r="V44" s="3"/>
      <c r="W44" s="3"/>
      <c r="X44" s="3"/>
      <c r="Y44" s="3"/>
      <c r="Z44" s="3"/>
    </row>
    <row r="45" spans="1:26" ht="14.25" customHeight="1">
      <c r="A45" s="2"/>
      <c r="B45" s="2"/>
      <c r="C45" s="2"/>
      <c r="D45" s="2"/>
      <c r="E45" s="2"/>
      <c r="F45" s="2"/>
      <c r="G45" s="2"/>
      <c r="H45" s="2"/>
      <c r="I45" s="2"/>
      <c r="J45" s="2"/>
      <c r="K45" s="3"/>
      <c r="L45" s="3"/>
      <c r="M45" s="3"/>
      <c r="N45" s="3"/>
      <c r="O45" s="3"/>
      <c r="P45" s="3"/>
      <c r="Q45" s="3"/>
      <c r="R45" s="3"/>
      <c r="S45" s="3"/>
      <c r="T45" s="3"/>
      <c r="U45" s="3"/>
      <c r="V45" s="3"/>
      <c r="W45" s="3"/>
      <c r="X45" s="3"/>
      <c r="Y45" s="3"/>
      <c r="Z45" s="3"/>
    </row>
    <row r="46" spans="1:26" ht="14.25" customHeight="1">
      <c r="A46" s="2"/>
      <c r="B46" s="2"/>
      <c r="C46" s="2"/>
      <c r="D46" s="2"/>
      <c r="E46" s="2"/>
      <c r="F46" s="2"/>
      <c r="G46" s="2"/>
      <c r="H46" s="2"/>
      <c r="I46" s="2"/>
      <c r="J46" s="2"/>
      <c r="K46" s="3"/>
      <c r="L46" s="3"/>
      <c r="M46" s="3"/>
      <c r="N46" s="3"/>
      <c r="O46" s="3"/>
      <c r="P46" s="3"/>
      <c r="Q46" s="3"/>
      <c r="R46" s="3"/>
      <c r="S46" s="3"/>
      <c r="T46" s="3"/>
      <c r="U46" s="3"/>
      <c r="V46" s="3"/>
      <c r="W46" s="3"/>
      <c r="X46" s="3"/>
      <c r="Y46" s="3"/>
      <c r="Z46" s="3"/>
    </row>
    <row r="47" spans="1:26" ht="14.25" customHeight="1">
      <c r="A47" s="2"/>
      <c r="B47" s="2"/>
      <c r="C47" s="2"/>
      <c r="D47" s="2"/>
      <c r="E47" s="2"/>
      <c r="F47" s="2"/>
      <c r="G47" s="2"/>
      <c r="H47" s="2"/>
      <c r="I47" s="2"/>
      <c r="J47" s="2"/>
      <c r="K47" s="3"/>
      <c r="L47" s="3"/>
      <c r="M47" s="3"/>
      <c r="N47" s="3"/>
      <c r="O47" s="3"/>
      <c r="P47" s="3"/>
      <c r="Q47" s="3"/>
      <c r="R47" s="3"/>
      <c r="S47" s="3"/>
      <c r="T47" s="3"/>
      <c r="U47" s="3"/>
      <c r="V47" s="3"/>
      <c r="W47" s="3"/>
      <c r="X47" s="3"/>
      <c r="Y47" s="3"/>
      <c r="Z47" s="3"/>
    </row>
    <row r="48" spans="1:26" ht="14.25" customHeight="1">
      <c r="A48" s="2"/>
      <c r="B48" s="2"/>
      <c r="C48" s="2"/>
      <c r="D48" s="2"/>
      <c r="E48" s="2"/>
      <c r="F48" s="2"/>
      <c r="G48" s="2"/>
      <c r="H48" s="2"/>
      <c r="I48" s="2"/>
      <c r="J48" s="2"/>
      <c r="K48" s="3"/>
      <c r="L48" s="3"/>
      <c r="M48" s="3"/>
      <c r="N48" s="3"/>
      <c r="O48" s="3"/>
      <c r="P48" s="3"/>
      <c r="Q48" s="3"/>
      <c r="R48" s="3"/>
      <c r="S48" s="3"/>
      <c r="T48" s="3"/>
      <c r="U48" s="3"/>
      <c r="V48" s="3"/>
      <c r="W48" s="3"/>
      <c r="X48" s="3"/>
      <c r="Y48" s="3"/>
      <c r="Z48" s="3"/>
    </row>
    <row r="49" spans="1:26" ht="14.25" customHeight="1">
      <c r="A49" s="2"/>
      <c r="B49" s="2"/>
      <c r="C49" s="2"/>
      <c r="D49" s="2"/>
      <c r="E49" s="2"/>
      <c r="F49" s="2"/>
      <c r="G49" s="2"/>
      <c r="H49" s="2"/>
      <c r="I49" s="2"/>
      <c r="J49" s="2"/>
      <c r="K49" s="3"/>
      <c r="L49" s="3"/>
      <c r="M49" s="3"/>
      <c r="N49" s="3"/>
      <c r="O49" s="3"/>
      <c r="P49" s="3"/>
      <c r="Q49" s="3"/>
      <c r="R49" s="3"/>
      <c r="S49" s="3"/>
      <c r="T49" s="3"/>
      <c r="U49" s="3"/>
      <c r="V49" s="3"/>
      <c r="W49" s="3"/>
      <c r="X49" s="3"/>
      <c r="Y49" s="3"/>
      <c r="Z49" s="3"/>
    </row>
    <row r="50" spans="1:26" ht="14.25" customHeight="1">
      <c r="A50" s="2"/>
      <c r="B50" s="2"/>
      <c r="C50" s="2"/>
      <c r="D50" s="2"/>
      <c r="E50" s="2"/>
      <c r="F50" s="2"/>
      <c r="G50" s="2"/>
      <c r="H50" s="2"/>
      <c r="I50" s="2"/>
      <c r="J50" s="2"/>
      <c r="K50" s="3"/>
      <c r="L50" s="3"/>
      <c r="M50" s="3"/>
      <c r="N50" s="3"/>
      <c r="O50" s="3"/>
      <c r="P50" s="3"/>
      <c r="Q50" s="3"/>
      <c r="R50" s="3"/>
      <c r="S50" s="3"/>
      <c r="T50" s="3"/>
      <c r="U50" s="3"/>
      <c r="V50" s="3"/>
      <c r="W50" s="3"/>
      <c r="X50" s="3"/>
      <c r="Y50" s="3"/>
      <c r="Z50" s="3"/>
    </row>
    <row r="51" spans="1:26" ht="14.25" customHeight="1">
      <c r="A51" s="2"/>
      <c r="B51" s="2"/>
      <c r="C51" s="2"/>
      <c r="D51" s="2"/>
      <c r="E51" s="2"/>
      <c r="F51" s="2"/>
      <c r="G51" s="2"/>
      <c r="H51" s="2"/>
      <c r="I51" s="2"/>
      <c r="J51" s="2"/>
      <c r="K51" s="3"/>
      <c r="L51" s="3"/>
      <c r="M51" s="3"/>
      <c r="N51" s="3"/>
      <c r="O51" s="3"/>
      <c r="P51" s="3"/>
      <c r="Q51" s="3"/>
      <c r="R51" s="3"/>
      <c r="S51" s="3"/>
      <c r="T51" s="3"/>
      <c r="U51" s="3"/>
      <c r="V51" s="3"/>
      <c r="W51" s="3"/>
      <c r="X51" s="3"/>
      <c r="Y51" s="3"/>
      <c r="Z51" s="3"/>
    </row>
    <row r="52" spans="1:26" ht="14.25" customHeight="1">
      <c r="A52" s="2"/>
      <c r="B52" s="2"/>
      <c r="C52" s="2"/>
      <c r="D52" s="2"/>
      <c r="E52" s="2"/>
      <c r="F52" s="2"/>
      <c r="G52" s="2"/>
      <c r="H52" s="2"/>
      <c r="I52" s="2"/>
      <c r="J52" s="2"/>
      <c r="K52" s="3"/>
      <c r="L52" s="3"/>
      <c r="M52" s="3"/>
      <c r="N52" s="3"/>
      <c r="O52" s="3"/>
      <c r="P52" s="3"/>
      <c r="Q52" s="3"/>
      <c r="R52" s="3"/>
      <c r="S52" s="3"/>
      <c r="T52" s="3"/>
      <c r="U52" s="3"/>
      <c r="V52" s="3"/>
      <c r="W52" s="3"/>
      <c r="X52" s="3"/>
      <c r="Y52" s="3"/>
      <c r="Z52" s="3"/>
    </row>
    <row r="53" spans="1:26" ht="14.25" customHeight="1">
      <c r="A53" s="2"/>
      <c r="B53" s="2"/>
      <c r="C53" s="2"/>
      <c r="D53" s="2"/>
      <c r="E53" s="2"/>
      <c r="F53" s="2"/>
      <c r="G53" s="2"/>
      <c r="H53" s="2"/>
      <c r="I53" s="2"/>
      <c r="J53" s="2"/>
      <c r="K53" s="3"/>
      <c r="L53" s="3"/>
      <c r="M53" s="3"/>
      <c r="N53" s="3"/>
      <c r="O53" s="3"/>
      <c r="P53" s="3"/>
      <c r="Q53" s="3"/>
      <c r="R53" s="3"/>
      <c r="S53" s="3"/>
      <c r="T53" s="3"/>
      <c r="U53" s="3"/>
      <c r="V53" s="3"/>
      <c r="W53" s="3"/>
      <c r="X53" s="3"/>
      <c r="Y53" s="3"/>
      <c r="Z53" s="3"/>
    </row>
    <row r="54" spans="1:26" ht="14.25" customHeight="1">
      <c r="A54" s="2"/>
      <c r="B54" s="2"/>
      <c r="C54" s="2"/>
      <c r="D54" s="2"/>
      <c r="E54" s="2"/>
      <c r="F54" s="2"/>
      <c r="G54" s="2"/>
      <c r="H54" s="2"/>
      <c r="I54" s="2"/>
      <c r="J54" s="2"/>
      <c r="K54" s="3"/>
      <c r="L54" s="3"/>
      <c r="M54" s="3"/>
      <c r="N54" s="3"/>
      <c r="O54" s="3"/>
      <c r="P54" s="3"/>
      <c r="Q54" s="3"/>
      <c r="R54" s="3"/>
      <c r="S54" s="3"/>
      <c r="T54" s="3"/>
      <c r="U54" s="3"/>
      <c r="V54" s="3"/>
      <c r="W54" s="3"/>
      <c r="X54" s="3"/>
      <c r="Y54" s="3"/>
      <c r="Z54" s="3"/>
    </row>
    <row r="55" spans="1:26" ht="14.25" customHeight="1">
      <c r="A55" s="2"/>
      <c r="B55" s="2"/>
      <c r="C55" s="2"/>
      <c r="D55" s="2"/>
      <c r="E55" s="2"/>
      <c r="F55" s="2"/>
      <c r="G55" s="2"/>
      <c r="H55" s="2"/>
      <c r="I55" s="2"/>
      <c r="J55" s="2"/>
      <c r="K55" s="3"/>
      <c r="L55" s="3"/>
      <c r="M55" s="3"/>
      <c r="N55" s="3"/>
      <c r="O55" s="3"/>
      <c r="P55" s="3"/>
      <c r="Q55" s="3"/>
      <c r="R55" s="3"/>
      <c r="S55" s="3"/>
      <c r="T55" s="3"/>
      <c r="U55" s="3"/>
      <c r="V55" s="3"/>
      <c r="W55" s="3"/>
      <c r="X55" s="3"/>
      <c r="Y55" s="3"/>
      <c r="Z55" s="3"/>
    </row>
    <row r="56" spans="1:26" ht="14.25" customHeight="1">
      <c r="A56" s="2"/>
      <c r="B56" s="2"/>
      <c r="C56" s="2"/>
      <c r="D56" s="2"/>
      <c r="E56" s="2"/>
      <c r="F56" s="2"/>
      <c r="G56" s="2"/>
      <c r="H56" s="2"/>
      <c r="I56" s="2"/>
      <c r="J56" s="2"/>
      <c r="K56" s="3"/>
      <c r="L56" s="3"/>
      <c r="M56" s="3"/>
      <c r="N56" s="3"/>
      <c r="O56" s="3"/>
      <c r="P56" s="3"/>
      <c r="Q56" s="3"/>
      <c r="R56" s="3"/>
      <c r="S56" s="3"/>
      <c r="T56" s="3"/>
      <c r="U56" s="3"/>
      <c r="V56" s="3"/>
      <c r="W56" s="3"/>
      <c r="X56" s="3"/>
      <c r="Y56" s="3"/>
      <c r="Z56" s="3"/>
    </row>
    <row r="57" spans="1:26" ht="14.25" customHeight="1">
      <c r="A57" s="2"/>
      <c r="B57" s="2"/>
      <c r="C57" s="2"/>
      <c r="D57" s="2"/>
      <c r="E57" s="2"/>
      <c r="F57" s="2"/>
      <c r="G57" s="2"/>
      <c r="H57" s="2"/>
      <c r="I57" s="2"/>
      <c r="J57" s="2"/>
      <c r="K57" s="3"/>
      <c r="L57" s="3"/>
      <c r="M57" s="3"/>
      <c r="N57" s="3"/>
      <c r="O57" s="3"/>
      <c r="P57" s="3"/>
      <c r="Q57" s="3"/>
      <c r="R57" s="3"/>
      <c r="S57" s="3"/>
      <c r="T57" s="3"/>
      <c r="U57" s="3"/>
      <c r="V57" s="3"/>
      <c r="W57" s="3"/>
      <c r="X57" s="3"/>
      <c r="Y57" s="3"/>
      <c r="Z57" s="3"/>
    </row>
    <row r="58" spans="1:26" ht="14.25" customHeight="1">
      <c r="A58" s="2"/>
      <c r="B58" s="2"/>
      <c r="C58" s="2"/>
      <c r="D58" s="2"/>
      <c r="E58" s="2"/>
      <c r="F58" s="2"/>
      <c r="G58" s="2"/>
      <c r="H58" s="2"/>
      <c r="I58" s="2"/>
      <c r="J58" s="2"/>
      <c r="K58" s="3"/>
      <c r="L58" s="3"/>
      <c r="M58" s="3"/>
      <c r="N58" s="3"/>
      <c r="O58" s="3"/>
      <c r="P58" s="3"/>
      <c r="Q58" s="3"/>
      <c r="R58" s="3"/>
      <c r="S58" s="3"/>
      <c r="T58" s="3"/>
      <c r="U58" s="3"/>
      <c r="V58" s="3"/>
      <c r="W58" s="3"/>
      <c r="X58" s="3"/>
      <c r="Y58" s="3"/>
      <c r="Z58" s="3"/>
    </row>
    <row r="59" spans="1:26" ht="14.25" customHeight="1">
      <c r="A59" s="2"/>
      <c r="B59" s="2"/>
      <c r="C59" s="2"/>
      <c r="D59" s="2"/>
      <c r="E59" s="2"/>
      <c r="F59" s="2"/>
      <c r="G59" s="2"/>
      <c r="H59" s="2"/>
      <c r="I59" s="2"/>
      <c r="J59" s="2"/>
      <c r="K59" s="3"/>
      <c r="L59" s="3"/>
      <c r="M59" s="3"/>
      <c r="N59" s="3"/>
      <c r="O59" s="3"/>
      <c r="P59" s="3"/>
      <c r="Q59" s="3"/>
      <c r="R59" s="3"/>
      <c r="S59" s="3"/>
      <c r="T59" s="3"/>
      <c r="U59" s="3"/>
      <c r="V59" s="3"/>
      <c r="W59" s="3"/>
      <c r="X59" s="3"/>
      <c r="Y59" s="3"/>
      <c r="Z59" s="3"/>
    </row>
    <row r="60" spans="1:26" ht="14.25" customHeight="1">
      <c r="A60" s="2"/>
      <c r="B60" s="2"/>
      <c r="C60" s="2"/>
      <c r="D60" s="2"/>
      <c r="E60" s="2"/>
      <c r="F60" s="2"/>
      <c r="G60" s="2"/>
      <c r="H60" s="2"/>
      <c r="I60" s="2"/>
      <c r="J60" s="2"/>
      <c r="K60" s="3"/>
      <c r="L60" s="3"/>
      <c r="M60" s="3"/>
      <c r="N60" s="3"/>
      <c r="O60" s="3"/>
      <c r="P60" s="3"/>
      <c r="Q60" s="3"/>
      <c r="R60" s="3"/>
      <c r="S60" s="3"/>
      <c r="T60" s="3"/>
      <c r="U60" s="3"/>
      <c r="V60" s="3"/>
      <c r="W60" s="3"/>
      <c r="X60" s="3"/>
      <c r="Y60" s="3"/>
      <c r="Z60" s="3"/>
    </row>
    <row r="61" spans="1:26" ht="14.25" customHeight="1">
      <c r="A61" s="2"/>
      <c r="B61" s="2"/>
      <c r="C61" s="2"/>
      <c r="D61" s="2"/>
      <c r="E61" s="2"/>
      <c r="F61" s="2"/>
      <c r="G61" s="2"/>
      <c r="H61" s="2"/>
      <c r="I61" s="2"/>
      <c r="J61" s="2"/>
      <c r="K61" s="3"/>
      <c r="L61" s="3"/>
      <c r="M61" s="3"/>
      <c r="N61" s="3"/>
      <c r="O61" s="3"/>
      <c r="P61" s="3"/>
      <c r="Q61" s="3"/>
      <c r="R61" s="3"/>
      <c r="S61" s="3"/>
      <c r="T61" s="3"/>
      <c r="U61" s="3"/>
      <c r="V61" s="3"/>
      <c r="W61" s="3"/>
      <c r="X61" s="3"/>
      <c r="Y61" s="3"/>
      <c r="Z61" s="3"/>
    </row>
    <row r="62" spans="1:26" ht="14.25" customHeight="1">
      <c r="A62" s="2"/>
      <c r="B62" s="2"/>
      <c r="C62" s="2"/>
      <c r="D62" s="2"/>
      <c r="E62" s="2"/>
      <c r="F62" s="2"/>
      <c r="G62" s="2"/>
      <c r="H62" s="2"/>
      <c r="I62" s="2"/>
      <c r="J62" s="2"/>
      <c r="K62" s="3"/>
      <c r="L62" s="3"/>
      <c r="M62" s="3"/>
      <c r="N62" s="3"/>
      <c r="O62" s="3"/>
      <c r="P62" s="3"/>
      <c r="Q62" s="3"/>
      <c r="R62" s="3"/>
      <c r="S62" s="3"/>
      <c r="T62" s="3"/>
      <c r="U62" s="3"/>
      <c r="V62" s="3"/>
      <c r="W62" s="3"/>
      <c r="X62" s="3"/>
      <c r="Y62" s="3"/>
      <c r="Z62" s="3"/>
    </row>
    <row r="63" spans="1:26" ht="14.25" customHeight="1">
      <c r="A63" s="2"/>
      <c r="B63" s="2"/>
      <c r="C63" s="2"/>
      <c r="D63" s="2"/>
      <c r="E63" s="2"/>
      <c r="F63" s="2"/>
      <c r="G63" s="2"/>
      <c r="H63" s="2"/>
      <c r="I63" s="2"/>
      <c r="J63" s="2"/>
      <c r="K63" s="3"/>
      <c r="L63" s="3"/>
      <c r="M63" s="3"/>
      <c r="N63" s="3"/>
      <c r="O63" s="3"/>
      <c r="P63" s="3"/>
      <c r="Q63" s="3"/>
      <c r="R63" s="3"/>
      <c r="S63" s="3"/>
      <c r="T63" s="3"/>
      <c r="U63" s="3"/>
      <c r="V63" s="3"/>
      <c r="W63" s="3"/>
      <c r="X63" s="3"/>
      <c r="Y63" s="3"/>
      <c r="Z63" s="3"/>
    </row>
    <row r="64" spans="1:26" ht="14.25" customHeight="1">
      <c r="A64" s="2"/>
      <c r="B64" s="2"/>
      <c r="C64" s="2"/>
      <c r="D64" s="3"/>
      <c r="E64" s="3"/>
      <c r="F64" s="3"/>
      <c r="G64" s="3"/>
      <c r="H64" s="3"/>
      <c r="I64" s="3"/>
      <c r="J64" s="3"/>
      <c r="K64" s="3"/>
      <c r="L64" s="3"/>
      <c r="M64" s="3"/>
      <c r="N64" s="3"/>
      <c r="O64" s="3"/>
      <c r="P64" s="3"/>
      <c r="Q64" s="3"/>
      <c r="R64" s="3"/>
      <c r="S64" s="3"/>
      <c r="T64" s="3"/>
      <c r="U64" s="3"/>
      <c r="V64" s="3"/>
      <c r="W64" s="3"/>
      <c r="X64" s="3"/>
      <c r="Y64" s="3"/>
      <c r="Z64" s="3"/>
    </row>
    <row r="65" spans="1:26" ht="14.25" customHeight="1">
      <c r="A65" s="2"/>
      <c r="B65" s="2"/>
      <c r="C65" s="2"/>
      <c r="D65" s="3"/>
      <c r="E65" s="3"/>
      <c r="F65" s="3"/>
      <c r="G65" s="3"/>
      <c r="H65" s="3"/>
      <c r="I65" s="3"/>
      <c r="J65" s="3"/>
      <c r="K65" s="3"/>
      <c r="L65" s="3"/>
      <c r="M65" s="3"/>
      <c r="N65" s="3"/>
      <c r="O65" s="3"/>
      <c r="P65" s="3"/>
      <c r="Q65" s="3"/>
      <c r="R65" s="3"/>
      <c r="S65" s="3"/>
      <c r="T65" s="3"/>
      <c r="U65" s="3"/>
      <c r="V65" s="3"/>
      <c r="W65" s="3"/>
      <c r="X65" s="3"/>
      <c r="Y65" s="3"/>
      <c r="Z65" s="3"/>
    </row>
    <row r="66" spans="1:26" ht="14.25" customHeight="1">
      <c r="A66" s="2"/>
      <c r="B66" s="2"/>
      <c r="C66" s="2"/>
      <c r="D66" s="3"/>
      <c r="E66" s="3"/>
      <c r="F66" s="3"/>
      <c r="G66" s="3"/>
      <c r="H66" s="3"/>
      <c r="I66" s="3"/>
      <c r="J66" s="3"/>
      <c r="K66" s="3"/>
      <c r="L66" s="3"/>
      <c r="M66" s="3"/>
      <c r="N66" s="3"/>
      <c r="O66" s="3"/>
      <c r="P66" s="3"/>
      <c r="Q66" s="3"/>
      <c r="R66" s="3"/>
      <c r="S66" s="3"/>
      <c r="T66" s="3"/>
      <c r="U66" s="3"/>
      <c r="V66" s="3"/>
      <c r="W66" s="3"/>
      <c r="X66" s="3"/>
      <c r="Y66" s="3"/>
      <c r="Z66" s="3"/>
    </row>
    <row r="67" spans="1:26" ht="14.25" customHeight="1">
      <c r="A67" s="2"/>
      <c r="B67" s="2"/>
      <c r="C67" s="2"/>
      <c r="D67" s="3"/>
      <c r="E67" s="3"/>
      <c r="F67" s="3"/>
      <c r="G67" s="3"/>
      <c r="H67" s="3"/>
      <c r="I67" s="3"/>
      <c r="J67" s="3"/>
      <c r="K67" s="3"/>
      <c r="L67" s="3"/>
      <c r="M67" s="3"/>
      <c r="N67" s="3"/>
      <c r="O67" s="3"/>
      <c r="P67" s="3"/>
      <c r="Q67" s="3"/>
      <c r="R67" s="3"/>
      <c r="S67" s="3"/>
      <c r="T67" s="3"/>
      <c r="U67" s="3"/>
      <c r="V67" s="3"/>
      <c r="W67" s="3"/>
      <c r="X67" s="3"/>
      <c r="Y67" s="3"/>
      <c r="Z67" s="3"/>
    </row>
    <row r="68" spans="1:26"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5" customHeight="1">
      <c r="A1001" s="3"/>
      <c r="B1001" s="3"/>
      <c r="C1001" s="3"/>
    </row>
    <row r="1002" spans="1:26" ht="15" customHeight="1">
      <c r="A1002" s="3"/>
      <c r="B1002" s="3"/>
      <c r="C1002" s="3"/>
    </row>
    <row r="1003" spans="1:26" ht="15" customHeight="1">
      <c r="A1003" s="3"/>
      <c r="B1003" s="3"/>
      <c r="C1003" s="3"/>
    </row>
    <row r="1004" spans="1:26" ht="15" customHeight="1">
      <c r="A1004" s="3"/>
      <c r="B1004" s="3"/>
      <c r="C1004" s="3"/>
    </row>
  </sheetData>
  <mergeCells count="2">
    <mergeCell ref="A10:C10"/>
    <mergeCell ref="A20:C20"/>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974"/>
  <sheetViews>
    <sheetView topLeftCell="O49" workbookViewId="0">
      <selection activeCell="W53" sqref="W53"/>
    </sheetView>
  </sheetViews>
  <sheetFormatPr defaultColWidth="12.6875" defaultRowHeight="15" customHeight="1"/>
  <cols>
    <col min="1" max="2" width="12.6875" style="102"/>
    <col min="3" max="3" width="20" customWidth="1"/>
    <col min="4" max="4" width="17.3125" customWidth="1"/>
    <col min="5" max="5" width="12.625" customWidth="1"/>
    <col min="6" max="6" width="16.1875" customWidth="1"/>
    <col min="7" max="7" width="8.1875" customWidth="1"/>
    <col min="8" max="8" width="11.6875" customWidth="1"/>
    <col min="9" max="9" width="15.6875" customWidth="1"/>
    <col min="10" max="10" width="20.1875" customWidth="1"/>
    <col min="11" max="11" width="11.6875" customWidth="1"/>
    <col min="12" max="12" width="17.6875" customWidth="1"/>
    <col min="13" max="13" width="13.5" customWidth="1"/>
    <col min="14" max="14" width="15.1875" customWidth="1"/>
    <col min="15" max="15" width="11" customWidth="1"/>
    <col min="16" max="16" width="10.6875" customWidth="1"/>
    <col min="17" max="17" width="10.3125" customWidth="1"/>
    <col min="18" max="19" width="7.6875" customWidth="1"/>
    <col min="20" max="20" width="11" customWidth="1"/>
    <col min="21" max="21" width="12.625" customWidth="1"/>
    <col min="22" max="22" width="9.1875" customWidth="1"/>
    <col min="23" max="23" width="12.6875" customWidth="1"/>
    <col min="24" max="24" width="7.6875" customWidth="1"/>
    <col min="25" max="25" width="12.625" customWidth="1"/>
    <col min="26" max="26" width="7.6875" customWidth="1"/>
    <col min="27" max="27" width="12.8125" customWidth="1"/>
    <col min="28" max="28" width="7.6875" customWidth="1"/>
    <col min="29" max="29" width="10.3125" customWidth="1"/>
    <col min="30" max="39" width="7.6875" customWidth="1"/>
  </cols>
  <sheetData>
    <row r="1" spans="1:23" ht="14.25" customHeight="1">
      <c r="A1" s="56" t="s">
        <v>393</v>
      </c>
      <c r="B1" s="3"/>
      <c r="C1" s="3"/>
    </row>
    <row r="2" spans="1:23" ht="14.25" customHeight="1">
      <c r="A2" s="57" t="s">
        <v>406</v>
      </c>
      <c r="B2" s="3"/>
      <c r="C2" s="3"/>
    </row>
    <row r="3" spans="1:23" ht="14.25" customHeight="1">
      <c r="A3"/>
      <c r="B3"/>
    </row>
    <row r="4" spans="1:23" ht="14.25" customHeight="1">
      <c r="A4"/>
      <c r="B4"/>
    </row>
    <row r="5" spans="1:23" ht="14.25" customHeight="1">
      <c r="A5"/>
      <c r="B5"/>
    </row>
    <row r="6" spans="1:23" ht="14.25" customHeight="1" thickBot="1">
      <c r="A6" s="53" t="s">
        <v>103</v>
      </c>
      <c r="B6"/>
    </row>
    <row r="7" spans="1:23" ht="14.25" customHeight="1" thickBot="1">
      <c r="A7" s="82" t="s">
        <v>66</v>
      </c>
      <c r="B7" s="83" t="s">
        <v>104</v>
      </c>
      <c r="C7" s="84" t="s">
        <v>105</v>
      </c>
      <c r="D7" s="83" t="s">
        <v>106</v>
      </c>
      <c r="E7" s="84" t="s">
        <v>107</v>
      </c>
      <c r="F7" s="83" t="s">
        <v>108</v>
      </c>
      <c r="G7" s="84" t="s">
        <v>109</v>
      </c>
      <c r="H7" s="83" t="s">
        <v>110</v>
      </c>
      <c r="I7" s="84" t="s">
        <v>111</v>
      </c>
      <c r="J7" s="85" t="s">
        <v>112</v>
      </c>
      <c r="K7" s="84" t="s">
        <v>113</v>
      </c>
      <c r="L7" s="83" t="s">
        <v>114</v>
      </c>
      <c r="M7" s="85" t="s">
        <v>115</v>
      </c>
      <c r="N7" s="84" t="s">
        <v>116</v>
      </c>
      <c r="O7" s="86" t="s">
        <v>117</v>
      </c>
      <c r="P7" s="84" t="s">
        <v>118</v>
      </c>
      <c r="Q7" s="84" t="s">
        <v>119</v>
      </c>
      <c r="R7" s="84" t="s">
        <v>120</v>
      </c>
      <c r="S7" s="84" t="s">
        <v>121</v>
      </c>
      <c r="T7" s="84" t="s">
        <v>122</v>
      </c>
      <c r="U7" s="84" t="s">
        <v>123</v>
      </c>
      <c r="V7" s="84" t="s">
        <v>124</v>
      </c>
      <c r="W7" s="58" t="s">
        <v>397</v>
      </c>
    </row>
    <row r="8" spans="1:23" ht="14.25" customHeight="1">
      <c r="A8" s="72" t="s">
        <v>50</v>
      </c>
      <c r="B8" s="167">
        <v>2.338276892640232</v>
      </c>
      <c r="C8" s="167">
        <v>0.45421754346280974</v>
      </c>
      <c r="D8" s="167">
        <v>141.06698730234601</v>
      </c>
      <c r="E8" s="167">
        <v>18.560998394185653</v>
      </c>
      <c r="F8" s="167">
        <v>5.9332341399999997</v>
      </c>
      <c r="G8" s="167">
        <v>0.67445507837168173</v>
      </c>
      <c r="H8" s="167">
        <v>13.195638570692253</v>
      </c>
      <c r="I8" s="167">
        <v>2.2092323382796617</v>
      </c>
      <c r="J8" s="168">
        <v>14358.317270685819</v>
      </c>
      <c r="K8" s="168">
        <v>13220.65707441849</v>
      </c>
      <c r="L8" s="169">
        <v>3612295.5302320332</v>
      </c>
      <c r="M8" s="170">
        <v>4.1207767100384053E-6</v>
      </c>
      <c r="N8" s="170">
        <v>5.0892484461811025E-7</v>
      </c>
      <c r="O8" s="167">
        <v>424.72281132575318</v>
      </c>
      <c r="P8" s="167">
        <v>8.7651751827598279</v>
      </c>
      <c r="Q8" s="172">
        <v>0.33213894695698531</v>
      </c>
      <c r="R8" s="172">
        <v>1.6575649181680266E-2</v>
      </c>
      <c r="S8" s="172">
        <v>5.5054186643316979E-3</v>
      </c>
      <c r="T8" s="172">
        <v>2.149425391430444</v>
      </c>
      <c r="U8" s="172">
        <v>1.1204304116850978</v>
      </c>
      <c r="V8" s="172">
        <v>4.1571035455554997</v>
      </c>
      <c r="W8" s="167">
        <v>6.5577832737285879</v>
      </c>
    </row>
    <row r="9" spans="1:23" ht="14.25" customHeight="1">
      <c r="A9" s="72" t="s">
        <v>51</v>
      </c>
      <c r="B9" s="167">
        <v>4.4273772153161755</v>
      </c>
      <c r="C9" s="167">
        <v>1.080001101514414</v>
      </c>
      <c r="D9" s="167">
        <v>263.05393111242756</v>
      </c>
      <c r="E9" s="167">
        <v>63.853102853496729</v>
      </c>
      <c r="F9" s="167">
        <v>11.040727650000001</v>
      </c>
      <c r="G9" s="167">
        <v>0.54057610962705493</v>
      </c>
      <c r="H9" s="167">
        <v>48.621961747525923</v>
      </c>
      <c r="I9" s="167">
        <v>10.787071967966321</v>
      </c>
      <c r="J9" s="168">
        <v>35174.608656524295</v>
      </c>
      <c r="K9" s="168">
        <v>11131.583695735902</v>
      </c>
      <c r="L9" s="169">
        <v>134455128.08293959</v>
      </c>
      <c r="M9" s="170">
        <v>2.1980918740904243E-6</v>
      </c>
      <c r="N9" s="171">
        <v>6.5035837594497806E-7</v>
      </c>
      <c r="O9" s="167">
        <v>424.72281132575318</v>
      </c>
      <c r="P9" s="167">
        <v>103.09623293262534</v>
      </c>
      <c r="Q9" s="172">
        <v>0.61935437442438401</v>
      </c>
      <c r="R9" s="172">
        <v>1.6830682577497549E-2</v>
      </c>
      <c r="S9" s="172">
        <v>1.0424156878921375E-2</v>
      </c>
      <c r="T9" s="172">
        <v>2.420044796335338</v>
      </c>
      <c r="U9" s="172">
        <v>1.6868324773155821</v>
      </c>
      <c r="V9" s="172">
        <v>4.5462292742870964</v>
      </c>
      <c r="W9" s="167">
        <v>8.1285773707516036</v>
      </c>
    </row>
    <row r="10" spans="1:23" ht="14.25" customHeight="1">
      <c r="A10" s="72" t="s">
        <v>52</v>
      </c>
      <c r="B10" s="167">
        <v>0.25005106016104983</v>
      </c>
      <c r="C10" s="167">
        <v>1.080001101514414</v>
      </c>
      <c r="D10" s="167">
        <v>20.845476226525268</v>
      </c>
      <c r="E10" s="167">
        <v>0</v>
      </c>
      <c r="F10" s="167">
        <v>3.0442925199999999</v>
      </c>
      <c r="G10" s="167">
        <v>0.30148458329857736</v>
      </c>
      <c r="H10" s="167">
        <v>0.80979665090659458</v>
      </c>
      <c r="I10" s="167">
        <v>0.13121304020710381</v>
      </c>
      <c r="J10" s="168">
        <v>2684.4549619863928</v>
      </c>
      <c r="K10" s="168">
        <v>536.89099239727864</v>
      </c>
      <c r="L10" s="169">
        <v>205551.77097662305</v>
      </c>
      <c r="M10" s="170">
        <v>1.2143894100785697E-5</v>
      </c>
      <c r="N10" s="172"/>
      <c r="O10" s="167">
        <v>15.314227572253452</v>
      </c>
      <c r="P10" s="167" t="s">
        <v>63</v>
      </c>
      <c r="Q10" s="172">
        <v>1.361183652794439</v>
      </c>
      <c r="R10" s="172">
        <v>1.1995459227881158E-2</v>
      </c>
      <c r="S10" s="172">
        <v>1.6328023008754036E-2</v>
      </c>
      <c r="T10" s="172">
        <v>1.3190118212751996</v>
      </c>
      <c r="U10" s="172">
        <v>-9.1624023684909725E-2</v>
      </c>
      <c r="V10" s="172">
        <v>3.4288561220541962</v>
      </c>
      <c r="W10" s="167">
        <v>5.3129212228923919</v>
      </c>
    </row>
    <row r="11" spans="1:23" ht="14.25" customHeight="1">
      <c r="A11" s="72" t="s">
        <v>53</v>
      </c>
      <c r="B11" s="167">
        <v>0.60771555555555556</v>
      </c>
      <c r="C11" s="167">
        <v>2.6672824391145277E-2</v>
      </c>
      <c r="D11" s="167">
        <v>31.042225263374064</v>
      </c>
      <c r="E11" s="167">
        <v>19.757459472514537</v>
      </c>
      <c r="F11" s="167">
        <v>1.9513085720666667</v>
      </c>
      <c r="G11" s="167">
        <v>0.29929748981179388</v>
      </c>
      <c r="H11" s="167">
        <v>1.2170275712631593</v>
      </c>
      <c r="I11" s="167">
        <v>0.24696933776118704</v>
      </c>
      <c r="J11" s="168">
        <v>14403.187311031927</v>
      </c>
      <c r="K11" s="168">
        <v>7255.1535600056977</v>
      </c>
      <c r="L11" s="169">
        <v>533734.64768119366</v>
      </c>
      <c r="M11" s="170">
        <v>5.1124404218429201E-6</v>
      </c>
      <c r="N11" s="172"/>
      <c r="O11" s="167">
        <v>18.35674764807554</v>
      </c>
      <c r="P11" s="167">
        <v>14.683411120349177</v>
      </c>
      <c r="Q11" s="172">
        <v>1.6910525687064411</v>
      </c>
      <c r="R11" s="172">
        <v>1.9577061579814762E-2</v>
      </c>
      <c r="S11" s="172">
        <v>3.3105840272269933E-2</v>
      </c>
      <c r="T11" s="172">
        <v>1.4919528461223748</v>
      </c>
      <c r="U11" s="172">
        <v>8.5300417105837037E-2</v>
      </c>
      <c r="V11" s="172">
        <v>4.1584586086523503</v>
      </c>
      <c r="W11" s="167">
        <v>5.7273253961862762</v>
      </c>
    </row>
    <row r="12" spans="1:23" ht="14.25" customHeight="1">
      <c r="A12" s="72" t="s">
        <v>54</v>
      </c>
      <c r="B12" s="167">
        <v>9.6249667487346605E-2</v>
      </c>
      <c r="C12" s="167">
        <v>9.4667535509427303E-3</v>
      </c>
      <c r="D12" s="167">
        <v>27.26309077391565</v>
      </c>
      <c r="E12" s="167" t="s">
        <v>63</v>
      </c>
      <c r="F12" s="167">
        <v>1.3657279016666666</v>
      </c>
      <c r="G12" s="167">
        <v>0.25013780406198738</v>
      </c>
      <c r="H12" s="167">
        <v>0.1492944283518047</v>
      </c>
      <c r="I12" s="167">
        <v>3.0444465544655411E-2</v>
      </c>
      <c r="J12" s="168">
        <v>9792.3168534402084</v>
      </c>
      <c r="K12" s="168">
        <v>6824.4777414658765</v>
      </c>
      <c r="L12" s="169">
        <v>72252.343151318011</v>
      </c>
      <c r="M12" s="170">
        <v>6.697367970564451E-6</v>
      </c>
      <c r="N12" s="172"/>
      <c r="O12" s="167">
        <v>25.123090773915649</v>
      </c>
      <c r="P12" s="167" t="s">
        <v>63</v>
      </c>
      <c r="Q12" s="172">
        <v>1.0851806021503485</v>
      </c>
      <c r="R12" s="172">
        <v>3.5304019007058015E-3</v>
      </c>
      <c r="S12" s="172">
        <v>3.8311236604406562E-3</v>
      </c>
      <c r="T12" s="172">
        <v>1.4355750895751747</v>
      </c>
      <c r="U12" s="172">
        <v>-0.82595639978480628</v>
      </c>
      <c r="V12" s="172">
        <v>3.9908854576481283</v>
      </c>
      <c r="W12" s="167">
        <v>4.8588519358740774</v>
      </c>
    </row>
    <row r="13" spans="1:23" ht="14.25" customHeight="1">
      <c r="A13" s="72" t="s">
        <v>55</v>
      </c>
      <c r="B13" s="167">
        <v>1.8367499999999999</v>
      </c>
      <c r="C13" s="167">
        <v>0.34934709936298791</v>
      </c>
      <c r="D13" s="167">
        <v>433.12798201446986</v>
      </c>
      <c r="E13" s="167">
        <v>136.00801943923486</v>
      </c>
      <c r="F13" s="167">
        <v>6.1688764599605976</v>
      </c>
      <c r="G13" s="167">
        <v>1.0066841877283208</v>
      </c>
      <c r="H13" s="167">
        <v>12.198406510451772</v>
      </c>
      <c r="I13" s="167">
        <v>4.1849275750489943</v>
      </c>
      <c r="J13" s="168">
        <v>7271.591351205022</v>
      </c>
      <c r="K13" s="168">
        <v>1454.3182702410045</v>
      </c>
      <c r="L13" s="169">
        <v>8056923.217135164</v>
      </c>
      <c r="M13" s="170">
        <v>2.084807745392454E-6</v>
      </c>
      <c r="N13" s="172"/>
      <c r="O13" s="167">
        <v>436.10730713132216</v>
      </c>
      <c r="P13" s="167">
        <v>436.10730713132216</v>
      </c>
      <c r="Q13" s="172">
        <v>0.99316836689472132</v>
      </c>
      <c r="R13" s="172">
        <v>4.2406634442256792E-3</v>
      </c>
      <c r="S13" s="172">
        <v>4.2116927874517622E-3</v>
      </c>
      <c r="T13" s="172">
        <v>2.6366162420118036</v>
      </c>
      <c r="U13" s="172">
        <v>1.0863031020749969</v>
      </c>
      <c r="V13" s="172">
        <v>3.8616294644241091</v>
      </c>
      <c r="W13" s="167">
        <v>6.9061692248165203</v>
      </c>
    </row>
    <row r="14" spans="1:23" ht="14.25" customHeight="1">
      <c r="A14" s="72" t="s">
        <v>64</v>
      </c>
      <c r="B14" s="167">
        <v>17.243399399059506</v>
      </c>
      <c r="C14" s="167">
        <v>3.2171914453361454</v>
      </c>
      <c r="D14" s="167">
        <v>418.96304999999995</v>
      </c>
      <c r="E14" s="167">
        <v>67.318117057420707</v>
      </c>
      <c r="F14" s="167">
        <v>1</v>
      </c>
      <c r="G14" s="167"/>
      <c r="H14" s="167">
        <v>17.243399399059506</v>
      </c>
      <c r="I14" s="167">
        <v>3.217191445336145</v>
      </c>
      <c r="J14" s="168"/>
      <c r="K14" s="168"/>
      <c r="L14" s="169">
        <v>570304</v>
      </c>
      <c r="M14" s="170"/>
      <c r="N14" s="172"/>
      <c r="O14" s="167">
        <v>300</v>
      </c>
      <c r="P14" s="167">
        <v>20.651605847998109</v>
      </c>
      <c r="Q14" s="172">
        <v>1.3965434999999999</v>
      </c>
      <c r="R14" s="172">
        <v>4.1157327356337287E-2</v>
      </c>
      <c r="S14" s="172">
        <v>5.7477997996865017E-2</v>
      </c>
      <c r="T14" s="172">
        <v>2.6221757225158955</v>
      </c>
      <c r="U14" s="172">
        <v>1.2366228876325105</v>
      </c>
      <c r="V14" s="172"/>
      <c r="W14" s="167">
        <v>5.7561064176517993</v>
      </c>
    </row>
    <row r="15" spans="1:23" ht="14.25" customHeight="1">
      <c r="A15"/>
      <c r="B15"/>
    </row>
    <row r="16" spans="1:23" ht="14.25" customHeight="1">
      <c r="A16"/>
      <c r="B16"/>
    </row>
    <row r="17" spans="1:20" ht="14.25" customHeight="1">
      <c r="A17"/>
      <c r="B17"/>
    </row>
    <row r="18" spans="1:20" ht="14.25" customHeight="1">
      <c r="A18" s="55" t="s">
        <v>392</v>
      </c>
      <c r="B18"/>
    </row>
    <row r="19" spans="1:20" ht="33.75" customHeight="1" thickBot="1">
      <c r="A19" s="68" t="s">
        <v>125</v>
      </c>
      <c r="B19" s="68" t="s">
        <v>126</v>
      </c>
      <c r="C19" s="68" t="s">
        <v>127</v>
      </c>
      <c r="D19" s="68" t="s">
        <v>66</v>
      </c>
      <c r="E19" s="68" t="s">
        <v>65</v>
      </c>
      <c r="F19" s="68" t="s">
        <v>57</v>
      </c>
      <c r="G19" s="69" t="s">
        <v>59</v>
      </c>
      <c r="H19" s="70" t="s">
        <v>58</v>
      </c>
      <c r="I19" s="70" t="s">
        <v>128</v>
      </c>
      <c r="J19" s="68" t="s">
        <v>46</v>
      </c>
      <c r="K19" s="68" t="s">
        <v>119</v>
      </c>
      <c r="L19" s="68" t="s">
        <v>120</v>
      </c>
      <c r="M19" s="68" t="s">
        <v>121</v>
      </c>
      <c r="N19" s="71" t="s">
        <v>129</v>
      </c>
      <c r="O19" s="71" t="s">
        <v>130</v>
      </c>
      <c r="P19" s="71" t="s">
        <v>131</v>
      </c>
      <c r="Q19" s="71" t="s">
        <v>132</v>
      </c>
      <c r="R19" s="71" t="s">
        <v>133</v>
      </c>
      <c r="S19" s="71" t="s">
        <v>134</v>
      </c>
      <c r="T19" s="71" t="s">
        <v>135</v>
      </c>
    </row>
    <row r="20" spans="1:20" ht="14.25" customHeight="1">
      <c r="A20" s="71" t="s">
        <v>136</v>
      </c>
      <c r="B20" s="71" t="s">
        <v>137</v>
      </c>
      <c r="C20" s="71" t="s">
        <v>60</v>
      </c>
      <c r="D20" s="72" t="s">
        <v>50</v>
      </c>
      <c r="E20" s="73" t="s">
        <v>97</v>
      </c>
      <c r="F20" s="73">
        <v>2.6302199094017147</v>
      </c>
      <c r="G20" s="73">
        <v>130.68795119351327</v>
      </c>
      <c r="H20" s="73">
        <v>9.4329891000000003</v>
      </c>
      <c r="I20" s="73">
        <v>24.810835735989365</v>
      </c>
      <c r="J20" s="73">
        <v>40.063783958035465</v>
      </c>
      <c r="K20" s="73">
        <v>3.261997202520897</v>
      </c>
      <c r="L20" s="74">
        <v>2.0125955647640963E-2</v>
      </c>
      <c r="M20" s="73">
        <v>6.565081102066446E-2</v>
      </c>
      <c r="N20" s="75">
        <v>14358.317270685819</v>
      </c>
      <c r="O20" s="71">
        <v>0.41999206082703039</v>
      </c>
      <c r="P20" s="71">
        <v>2.1162355495439744</v>
      </c>
      <c r="Q20" s="71">
        <v>0.97464933260340059</v>
      </c>
      <c r="R20" s="71">
        <v>1.3946413934304311</v>
      </c>
      <c r="S20" s="71">
        <v>1.6027519652892142</v>
      </c>
      <c r="T20" s="71">
        <v>-1.696243488716944</v>
      </c>
    </row>
    <row r="21" spans="1:20" ht="14.25" customHeight="1">
      <c r="A21" s="71" t="s">
        <v>136</v>
      </c>
      <c r="B21" s="71" t="s">
        <v>137</v>
      </c>
      <c r="C21" s="71" t="s">
        <v>60</v>
      </c>
      <c r="D21" s="72" t="s">
        <v>50</v>
      </c>
      <c r="E21" s="73" t="s">
        <v>97</v>
      </c>
      <c r="F21" s="73">
        <v>1.9594272423567625</v>
      </c>
      <c r="G21" s="73">
        <v>129.57076044501522</v>
      </c>
      <c r="H21" s="73">
        <v>5.2080425999999997</v>
      </c>
      <c r="I21" s="73">
        <v>10.204780549794544</v>
      </c>
      <c r="J21" s="73">
        <v>51.372994450120544</v>
      </c>
      <c r="K21" s="73">
        <v>2.522157056093334</v>
      </c>
      <c r="L21" s="74">
        <v>1.5122449197851755E-2</v>
      </c>
      <c r="M21" s="73">
        <v>3.8141191949774784E-2</v>
      </c>
      <c r="N21" s="75">
        <v>14358.317270685819</v>
      </c>
      <c r="O21" s="71">
        <v>0.29212914184850691</v>
      </c>
      <c r="P21" s="71">
        <v>2.1125070076295889</v>
      </c>
      <c r="Q21" s="71">
        <v>0.71667452795438724</v>
      </c>
      <c r="R21" s="71">
        <v>1.0088036698028942</v>
      </c>
      <c r="S21" s="71">
        <v>1.7107348807965914</v>
      </c>
      <c r="T21" s="71">
        <v>-1.8203778657810818</v>
      </c>
    </row>
    <row r="22" spans="1:20" ht="14.25" customHeight="1">
      <c r="A22" s="71" t="s">
        <v>136</v>
      </c>
      <c r="B22" s="71" t="s">
        <v>137</v>
      </c>
      <c r="C22" s="71" t="s">
        <v>60</v>
      </c>
      <c r="D22" s="72" t="s">
        <v>50</v>
      </c>
      <c r="E22" s="73" t="s">
        <v>97</v>
      </c>
      <c r="F22" s="73">
        <v>1.8133903078546409</v>
      </c>
      <c r="G22" s="73">
        <v>165.68337424979924</v>
      </c>
      <c r="H22" s="73">
        <v>7.046773</v>
      </c>
      <c r="I22" s="73">
        <v>12.778549859851772</v>
      </c>
      <c r="J22" s="73">
        <v>71.342009323857454</v>
      </c>
      <c r="K22" s="73">
        <v>2.322381662922874</v>
      </c>
      <c r="L22" s="74">
        <v>1.0944914153671265E-2</v>
      </c>
      <c r="M22" s="73">
        <v>2.5418267932751169E-2</v>
      </c>
      <c r="N22" s="75">
        <v>14358.317270685819</v>
      </c>
      <c r="O22" s="71">
        <v>0.25849129019809475</v>
      </c>
      <c r="P22" s="71">
        <v>2.2192789306653706</v>
      </c>
      <c r="Q22" s="71">
        <v>0.84799028165261836</v>
      </c>
      <c r="R22" s="71">
        <v>1.1064815718507131</v>
      </c>
      <c r="S22" s="71">
        <v>1.8533453369335764</v>
      </c>
      <c r="T22" s="71">
        <v>-1.9607876404672759</v>
      </c>
    </row>
    <row r="23" spans="1:20" ht="14.25" customHeight="1">
      <c r="A23" s="71" t="s">
        <v>136</v>
      </c>
      <c r="B23" s="71" t="s">
        <v>137</v>
      </c>
      <c r="C23" s="71" t="s">
        <v>60</v>
      </c>
      <c r="D23" s="72" t="s">
        <v>50</v>
      </c>
      <c r="E23" s="73" t="s">
        <v>97</v>
      </c>
      <c r="F23" s="73">
        <v>1.1074408647850251</v>
      </c>
      <c r="G23" s="73">
        <v>80.922635796260408</v>
      </c>
      <c r="H23" s="73">
        <v>6.2644242999999999</v>
      </c>
      <c r="I23" s="73">
        <v>6.9374794641723252</v>
      </c>
      <c r="J23" s="73">
        <v>20.877532648899848</v>
      </c>
      <c r="K23" s="73">
        <v>3.8760631898963727</v>
      </c>
      <c r="L23" s="74">
        <v>1.3685180344016947E-2</v>
      </c>
      <c r="M23" s="73">
        <v>5.3044623778537463E-2</v>
      </c>
      <c r="N23" s="75">
        <v>14358.317270685819</v>
      </c>
      <c r="O23" s="71">
        <v>4.4320545023120821E-2</v>
      </c>
      <c r="P23" s="71">
        <v>1.9080700200840421</v>
      </c>
      <c r="Q23" s="71">
        <v>0.79688116554222943</v>
      </c>
      <c r="R23" s="71">
        <v>0.8412017105653502</v>
      </c>
      <c r="S23" s="71">
        <v>1.3196791715196567</v>
      </c>
      <c r="T23" s="71">
        <v>-1.8637494750609211</v>
      </c>
    </row>
    <row r="24" spans="1:20" ht="14.25" customHeight="1">
      <c r="A24" s="71" t="s">
        <v>136</v>
      </c>
      <c r="B24" s="71" t="s">
        <v>137</v>
      </c>
      <c r="C24" s="71" t="s">
        <v>60</v>
      </c>
      <c r="D24" s="72" t="s">
        <v>50</v>
      </c>
      <c r="E24" s="73" t="s">
        <v>97</v>
      </c>
      <c r="F24" s="73">
        <v>2.4272043016405163</v>
      </c>
      <c r="G24" s="73">
        <v>91.581203617308418</v>
      </c>
      <c r="H24" s="73"/>
      <c r="I24" s="73"/>
      <c r="J24" s="73">
        <v>20.122526312657996</v>
      </c>
      <c r="K24" s="73">
        <v>4.5511782265480063</v>
      </c>
      <c r="L24" s="74">
        <v>2.6503302050747302E-2</v>
      </c>
      <c r="M24" s="73">
        <v>0.12062125122498625</v>
      </c>
      <c r="N24" s="75">
        <v>14358.317270685819</v>
      </c>
      <c r="O24" s="71">
        <v>0.38510633312668785</v>
      </c>
      <c r="P24" s="71">
        <v>1.9618063469981906</v>
      </c>
      <c r="Q24" s="71" t="e">
        <v>#NUM!</v>
      </c>
      <c r="R24" s="71"/>
      <c r="S24" s="71">
        <v>1.303682503957027</v>
      </c>
      <c r="T24" s="71">
        <v>-1.5767000138715026</v>
      </c>
    </row>
    <row r="25" spans="1:20" ht="14.25" customHeight="1">
      <c r="A25" s="71" t="s">
        <v>136</v>
      </c>
      <c r="B25" s="71" t="s">
        <v>137</v>
      </c>
      <c r="C25" s="71" t="s">
        <v>60</v>
      </c>
      <c r="D25" s="72" t="s">
        <v>50</v>
      </c>
      <c r="E25" s="73" t="s">
        <v>97</v>
      </c>
      <c r="F25" s="73">
        <v>2.9997294034677826</v>
      </c>
      <c r="G25" s="73">
        <v>101.73661487001935</v>
      </c>
      <c r="H25" s="73"/>
      <c r="I25" s="73"/>
      <c r="J25" s="73">
        <v>22.317042995173701</v>
      </c>
      <c r="K25" s="73">
        <v>4.5586960105790446</v>
      </c>
      <c r="L25" s="74">
        <v>2.948524881922103E-2</v>
      </c>
      <c r="M25" s="73">
        <v>0.13441428616311338</v>
      </c>
      <c r="N25" s="75">
        <v>14358.317270685819</v>
      </c>
      <c r="O25" s="71">
        <v>0.47708208009262809</v>
      </c>
      <c r="P25" s="71">
        <v>2.0074772830522729</v>
      </c>
      <c r="Q25" s="71" t="e">
        <v>#NUM!</v>
      </c>
      <c r="R25" s="71"/>
      <c r="S25" s="71">
        <v>1.3486366501242266</v>
      </c>
      <c r="T25" s="71">
        <v>-1.5303952029596448</v>
      </c>
    </row>
    <row r="26" spans="1:20" ht="14.25" customHeight="1">
      <c r="A26" s="71" t="s">
        <v>136</v>
      </c>
      <c r="B26" s="71" t="s">
        <v>137</v>
      </c>
      <c r="C26" s="71" t="s">
        <v>60</v>
      </c>
      <c r="D26" s="72" t="s">
        <v>50</v>
      </c>
      <c r="E26" s="73" t="s">
        <v>97</v>
      </c>
      <c r="F26" s="73">
        <v>1.3447369405700766</v>
      </c>
      <c r="G26" s="73">
        <v>112.98477603436561</v>
      </c>
      <c r="H26" s="73">
        <v>9.0475873999999994</v>
      </c>
      <c r="I26" s="73">
        <v>12.166624999816374</v>
      </c>
      <c r="J26" s="73">
        <v>35.988997809058176</v>
      </c>
      <c r="K26" s="73">
        <v>3.139425460909282</v>
      </c>
      <c r="L26" s="74">
        <v>1.1901930399552764E-2</v>
      </c>
      <c r="M26" s="73">
        <v>3.7365223330326131E-2</v>
      </c>
      <c r="N26" s="75">
        <v>14358.317270685819</v>
      </c>
      <c r="O26" s="71">
        <v>0.128637335317971</v>
      </c>
      <c r="P26" s="71">
        <v>2.053019929061398</v>
      </c>
      <c r="Q26" s="71">
        <v>0.95653278709987033</v>
      </c>
      <c r="R26" s="71">
        <v>1.0851701224178414</v>
      </c>
      <c r="S26" s="71">
        <v>1.5561697529586636</v>
      </c>
      <c r="T26" s="71">
        <v>-1.9243825937434269</v>
      </c>
    </row>
    <row r="27" spans="1:20" ht="14.25" customHeight="1">
      <c r="A27" s="71" t="s">
        <v>136</v>
      </c>
      <c r="B27" s="71" t="s">
        <v>137</v>
      </c>
      <c r="C27" s="71" t="s">
        <v>60</v>
      </c>
      <c r="D27" s="72" t="s">
        <v>50</v>
      </c>
      <c r="E27" s="73" t="s">
        <v>97</v>
      </c>
      <c r="F27" s="73">
        <v>3.4523994940122003</v>
      </c>
      <c r="G27" s="73">
        <v>305.12758609049416</v>
      </c>
      <c r="H27" s="73">
        <v>6.2147527</v>
      </c>
      <c r="I27" s="73">
        <v>21.455809076890954</v>
      </c>
      <c r="J27" s="73">
        <v>121.90783104983262</v>
      </c>
      <c r="K27" s="73">
        <v>2.5029367142605157</v>
      </c>
      <c r="L27" s="74">
        <v>1.1314609531857582E-2</v>
      </c>
      <c r="M27" s="73">
        <v>2.8319751604808329E-2</v>
      </c>
      <c r="N27" s="75">
        <v>14358.317270685819</v>
      </c>
      <c r="O27" s="71">
        <v>0.53812104428723673</v>
      </c>
      <c r="P27" s="71">
        <v>2.4844814732775902</v>
      </c>
      <c r="Q27" s="71">
        <v>0.79342385169653418</v>
      </c>
      <c r="R27" s="71">
        <v>1.3315448959837708</v>
      </c>
      <c r="S27" s="71">
        <v>2.0860316044903446</v>
      </c>
      <c r="T27" s="71">
        <v>-1.9463604289903536</v>
      </c>
    </row>
    <row r="28" spans="1:20" ht="14.25" customHeight="1">
      <c r="A28" s="71" t="s">
        <v>136</v>
      </c>
      <c r="B28" s="71" t="s">
        <v>137</v>
      </c>
      <c r="C28" s="71" t="s">
        <v>60</v>
      </c>
      <c r="D28" s="72" t="s">
        <v>50</v>
      </c>
      <c r="E28" s="73" t="s">
        <v>97</v>
      </c>
      <c r="F28" s="73">
        <v>2.399787229853557</v>
      </c>
      <c r="G28" s="73">
        <v>95.220338153428841</v>
      </c>
      <c r="H28" s="73">
        <v>5.4066653000000002</v>
      </c>
      <c r="I28" s="73">
        <v>12.97484634303235</v>
      </c>
      <c r="J28" s="73">
        <v>21.367619765657629</v>
      </c>
      <c r="K28" s="73">
        <v>4.4562913042129502</v>
      </c>
      <c r="L28" s="74">
        <v>2.5202464897643738E-2</v>
      </c>
      <c r="M28" s="73">
        <v>0.11230952516810189</v>
      </c>
      <c r="N28" s="75">
        <v>14358.317270685819</v>
      </c>
      <c r="O28" s="71">
        <v>0.38017273796293993</v>
      </c>
      <c r="P28" s="71">
        <v>1.978729719439557</v>
      </c>
      <c r="Q28" s="71">
        <v>0.73292948537695446</v>
      </c>
      <c r="R28" s="71">
        <v>1.1131022233398944</v>
      </c>
      <c r="S28" s="71">
        <v>1.329756146861595</v>
      </c>
      <c r="T28" s="71">
        <v>-1.598556981476617</v>
      </c>
    </row>
    <row r="29" spans="1:20" ht="14.25" customHeight="1">
      <c r="A29" s="71" t="s">
        <v>136</v>
      </c>
      <c r="B29" s="71" t="s">
        <v>137</v>
      </c>
      <c r="C29" s="71" t="s">
        <v>60</v>
      </c>
      <c r="D29" s="72" t="s">
        <v>50</v>
      </c>
      <c r="E29" s="73" t="s">
        <v>97</v>
      </c>
      <c r="F29" s="73">
        <v>1.4698129725379061</v>
      </c>
      <c r="G29" s="73">
        <v>135.82263974998585</v>
      </c>
      <c r="H29" s="73">
        <v>3.6403196000000002</v>
      </c>
      <c r="I29" s="73">
        <v>5.3505889722640019</v>
      </c>
      <c r="J29" s="73">
        <v>19.192605325954528</v>
      </c>
      <c r="K29" s="73">
        <v>7.0768213821554644</v>
      </c>
      <c r="L29" s="74">
        <v>1.0821560935963617E-2</v>
      </c>
      <c r="M29" s="73">
        <v>7.658225381992563E-2</v>
      </c>
      <c r="N29" s="75">
        <v>14358.317270685819</v>
      </c>
      <c r="O29" s="71">
        <v>0.16726207613436625</v>
      </c>
      <c r="P29" s="71">
        <v>2.1329721668442581</v>
      </c>
      <c r="Q29" s="71">
        <v>0.5611395139851213</v>
      </c>
      <c r="R29" s="71">
        <v>0.72840159011948757</v>
      </c>
      <c r="S29" s="71">
        <v>1.2831339326242204</v>
      </c>
      <c r="T29" s="71">
        <v>-1.9657100907098917</v>
      </c>
    </row>
    <row r="30" spans="1:20" ht="14.25" customHeight="1">
      <c r="A30" s="71" t="s">
        <v>136</v>
      </c>
      <c r="B30" s="71" t="s">
        <v>137</v>
      </c>
      <c r="C30" s="71" t="s">
        <v>60</v>
      </c>
      <c r="D30" s="72" t="s">
        <v>50</v>
      </c>
      <c r="E30" s="73" t="s">
        <v>97</v>
      </c>
      <c r="F30" s="73">
        <v>1.3263020748788121</v>
      </c>
      <c r="G30" s="73">
        <v>120.24622124962798</v>
      </c>
      <c r="H30" s="73">
        <v>3.5787939999999998</v>
      </c>
      <c r="I30" s="73">
        <v>4.7465619077638435</v>
      </c>
      <c r="J30" s="73">
        <v>23.575854224857398</v>
      </c>
      <c r="K30" s="73">
        <v>5.1003972158449038</v>
      </c>
      <c r="L30" s="74">
        <v>1.1029885688677436E-2</v>
      </c>
      <c r="M30" s="73">
        <v>5.6256798257617938E-2</v>
      </c>
      <c r="N30" s="75">
        <v>14358.317270685819</v>
      </c>
      <c r="O30" s="71">
        <v>0.12264244904023439</v>
      </c>
      <c r="P30" s="71">
        <v>2.0800714375097322</v>
      </c>
      <c r="Q30" s="71">
        <v>0.55373670055874602</v>
      </c>
      <c r="R30" s="71">
        <v>0.67637914959898038</v>
      </c>
      <c r="S30" s="71">
        <v>1.3724674375035688</v>
      </c>
      <c r="T30" s="71">
        <v>-1.9574289884694978</v>
      </c>
    </row>
    <row r="31" spans="1:20" ht="14.25" customHeight="1">
      <c r="A31" s="71" t="s">
        <v>136</v>
      </c>
      <c r="B31" s="71" t="s">
        <v>137</v>
      </c>
      <c r="C31" s="71" t="s">
        <v>60</v>
      </c>
      <c r="D31" s="72" t="s">
        <v>50</v>
      </c>
      <c r="E31" s="73" t="s">
        <v>97</v>
      </c>
      <c r="F31" s="73">
        <v>5.8792518901516253</v>
      </c>
      <c r="G31" s="73">
        <v>223.21974617833354</v>
      </c>
      <c r="H31" s="73">
        <v>3.4919934000000001</v>
      </c>
      <c r="I31" s="73">
        <v>20.530308797347001</v>
      </c>
      <c r="J31" s="73">
        <v>55.035390826300045</v>
      </c>
      <c r="K31" s="73">
        <v>4.0559309714515983</v>
      </c>
      <c r="L31" s="74">
        <v>2.6338404154687124E-2</v>
      </c>
      <c r="M31" s="73">
        <v>0.10682674914960497</v>
      </c>
      <c r="N31" s="75">
        <v>14358.317270685819</v>
      </c>
      <c r="O31" s="71">
        <v>0.76932206746232867</v>
      </c>
      <c r="P31" s="71">
        <v>2.3487326099652428</v>
      </c>
      <c r="Q31" s="71">
        <v>0.54307341420126143</v>
      </c>
      <c r="R31" s="71">
        <v>1.3123954816635901</v>
      </c>
      <c r="S31" s="71">
        <v>1.7406420549054389</v>
      </c>
      <c r="T31" s="71">
        <v>-1.5794105425029141</v>
      </c>
    </row>
    <row r="32" spans="1:20" ht="14.25" customHeight="1">
      <c r="A32" s="71" t="s">
        <v>136</v>
      </c>
      <c r="B32" s="71" t="s">
        <v>138</v>
      </c>
      <c r="C32" s="71" t="s">
        <v>139</v>
      </c>
      <c r="D32" s="76" t="s">
        <v>51</v>
      </c>
      <c r="E32" s="73" t="s">
        <v>140</v>
      </c>
      <c r="F32" s="73">
        <v>37.092481297243623</v>
      </c>
      <c r="G32" s="77">
        <v>2367.4853800118481</v>
      </c>
      <c r="H32" s="73">
        <v>12.465351999999999</v>
      </c>
      <c r="I32" s="73">
        <v>462.37083592355839</v>
      </c>
      <c r="J32" s="77">
        <v>3822.5053019317788</v>
      </c>
      <c r="K32" s="73">
        <v>0.61935437442438401</v>
      </c>
      <c r="L32" s="74">
        <v>1.566745949538155E-2</v>
      </c>
      <c r="M32" s="73">
        <v>9.703709574581415E-3</v>
      </c>
      <c r="N32" s="75">
        <v>35174.608656524295</v>
      </c>
      <c r="O32" s="71">
        <v>1.5692858863794767</v>
      </c>
      <c r="P32" s="71">
        <v>3.3742873057746627</v>
      </c>
      <c r="Q32" s="71">
        <v>1.0957045467386446</v>
      </c>
      <c r="R32" s="71">
        <v>2.6649904331181213</v>
      </c>
      <c r="S32" s="71">
        <v>3.5823480964645062</v>
      </c>
      <c r="T32" s="71">
        <v>-1.805001419395186</v>
      </c>
    </row>
    <row r="33" spans="1:20" ht="14.25" customHeight="1">
      <c r="A33" s="71" t="s">
        <v>136</v>
      </c>
      <c r="B33" s="71" t="s">
        <v>141</v>
      </c>
      <c r="C33" s="71" t="s">
        <v>142</v>
      </c>
      <c r="D33" s="76" t="s">
        <v>53</v>
      </c>
      <c r="E33" s="73" t="s">
        <v>69</v>
      </c>
      <c r="F33" s="73">
        <v>0.47043000000000013</v>
      </c>
      <c r="G33" s="73">
        <v>78.539816339744831</v>
      </c>
      <c r="H33" s="73">
        <v>2.231532145714286</v>
      </c>
      <c r="I33" s="73">
        <v>1.0497796673083719</v>
      </c>
      <c r="J33" s="73">
        <v>65.449846949787357</v>
      </c>
      <c r="K33" s="73">
        <v>1.2</v>
      </c>
      <c r="L33" s="74">
        <v>5.9897007902976274E-3</v>
      </c>
      <c r="M33" s="73">
        <v>7.1876409483571527E-3</v>
      </c>
      <c r="N33" s="75">
        <v>14403.187311031927</v>
      </c>
      <c r="O33" s="71">
        <v>-0.32750499046292447</v>
      </c>
      <c r="P33" s="71">
        <v>1.8950898813661714</v>
      </c>
      <c r="Q33" s="71">
        <v>0.34860314732970854</v>
      </c>
      <c r="R33" s="71">
        <v>2.109815686678413E-2</v>
      </c>
      <c r="S33" s="71">
        <v>1.8159086353185465</v>
      </c>
      <c r="T33" s="71">
        <v>-2.222594871829096</v>
      </c>
    </row>
    <row r="34" spans="1:20" ht="14.25" customHeight="1">
      <c r="A34" s="71" t="s">
        <v>136</v>
      </c>
      <c r="B34" s="71" t="s">
        <v>141</v>
      </c>
      <c r="C34" s="71" t="s">
        <v>142</v>
      </c>
      <c r="D34" s="76" t="s">
        <v>53</v>
      </c>
      <c r="E34" s="73" t="s">
        <v>69</v>
      </c>
      <c r="F34" s="73">
        <v>0.21605000000000002</v>
      </c>
      <c r="G34" s="73">
        <v>31.17245310524472</v>
      </c>
      <c r="H34" s="73">
        <v>1.94</v>
      </c>
      <c r="I34" s="73">
        <v>0.41913700000000004</v>
      </c>
      <c r="J34" s="73">
        <v>16.365537880253477</v>
      </c>
      <c r="K34" s="73">
        <v>1.9047619047619049</v>
      </c>
      <c r="L34" s="74">
        <v>6.9307987815578724E-3</v>
      </c>
      <c r="M34" s="73">
        <v>1.3201521488681662E-2</v>
      </c>
      <c r="N34" s="75">
        <v>14403.187311031927</v>
      </c>
      <c r="O34" s="71">
        <v>-0.66544572935275104</v>
      </c>
      <c r="P34" s="71">
        <v>1.4937709802733348</v>
      </c>
      <c r="Q34" s="71">
        <v>0.28780172993022601</v>
      </c>
      <c r="R34" s="71">
        <v>-0.37764399942252497</v>
      </c>
      <c r="S34" s="71">
        <v>1.2139302836792918</v>
      </c>
      <c r="T34" s="71">
        <v>-2.1592167096260857</v>
      </c>
    </row>
    <row r="35" spans="1:20" ht="14.25" customHeight="1">
      <c r="A35" s="71" t="s">
        <v>136</v>
      </c>
      <c r="B35" s="71" t="s">
        <v>141</v>
      </c>
      <c r="C35" s="71" t="s">
        <v>142</v>
      </c>
      <c r="D35" s="76" t="s">
        <v>53</v>
      </c>
      <c r="E35" s="73" t="s">
        <v>69</v>
      </c>
      <c r="F35" s="73">
        <v>0.51819000000000015</v>
      </c>
      <c r="G35" s="73">
        <v>50.734248922056786</v>
      </c>
      <c r="H35" s="73">
        <v>1.52</v>
      </c>
      <c r="I35" s="73">
        <v>0.78764880000000026</v>
      </c>
      <c r="J35" s="73">
        <v>29.354726928289232</v>
      </c>
      <c r="K35" s="73">
        <v>1.7283161599832173</v>
      </c>
      <c r="L35" s="74">
        <v>1.0213810414264678E-2</v>
      </c>
      <c r="M35" s="74">
        <v>1.7652693593978523E-2</v>
      </c>
      <c r="N35" s="75">
        <v>14403.187311031927</v>
      </c>
      <c r="O35" s="71">
        <v>-0.28551097225857619</v>
      </c>
      <c r="P35" s="71">
        <v>1.7053012353931225</v>
      </c>
      <c r="Q35" s="71">
        <v>0.18184358794477254</v>
      </c>
      <c r="R35" s="71">
        <v>-0.10366738431380361</v>
      </c>
      <c r="S35" s="71">
        <v>1.467678044717472</v>
      </c>
      <c r="T35" s="71">
        <v>-1.9908122076516988</v>
      </c>
    </row>
    <row r="36" spans="1:20" ht="14.25" customHeight="1">
      <c r="A36" s="71" t="s">
        <v>136</v>
      </c>
      <c r="B36" s="71" t="s">
        <v>137</v>
      </c>
      <c r="C36" s="71" t="s">
        <v>143</v>
      </c>
      <c r="D36" s="76" t="s">
        <v>54</v>
      </c>
      <c r="E36" s="76" t="s">
        <v>144</v>
      </c>
      <c r="F36" s="73">
        <v>0.11198345243797575</v>
      </c>
      <c r="G36" s="49">
        <v>27.26309077391565</v>
      </c>
      <c r="H36" s="73">
        <v>1.1248633025000001</v>
      </c>
      <c r="I36" s="73">
        <v>0.1259660761347331</v>
      </c>
      <c r="J36" s="77">
        <v>125.61545386957825</v>
      </c>
      <c r="K36" s="73">
        <v>0.2170361204300697</v>
      </c>
      <c r="L36" s="74">
        <v>4.1075112637308717E-3</v>
      </c>
      <c r="M36" s="73">
        <v>8.9147830930296141E-4</v>
      </c>
      <c r="N36" s="75">
        <v>9792.3168534402084</v>
      </c>
      <c r="O36" s="71">
        <v>-0.95084614738176587</v>
      </c>
      <c r="P36" s="71">
        <v>1.4355750895751747</v>
      </c>
      <c r="Q36" s="71">
        <v>5.1099748601124047E-2</v>
      </c>
      <c r="R36" s="71">
        <v>-0.89974639878064178</v>
      </c>
      <c r="S36" s="71">
        <v>2.0990430718647217</v>
      </c>
      <c r="T36" s="71">
        <v>-2.3864212369569406</v>
      </c>
    </row>
    <row r="37" spans="1:20" ht="14.25" customHeight="1">
      <c r="A37" s="71" t="s">
        <v>136</v>
      </c>
      <c r="B37" s="71" t="s">
        <v>137</v>
      </c>
      <c r="C37" s="71" t="s">
        <v>143</v>
      </c>
      <c r="D37" s="76" t="s">
        <v>54</v>
      </c>
      <c r="E37" s="76" t="s">
        <v>144</v>
      </c>
      <c r="F37" s="73">
        <v>0.12047200633554424</v>
      </c>
      <c r="G37" s="73">
        <v>27.26309077391565</v>
      </c>
      <c r="H37" s="73">
        <v>2.2024286000000002</v>
      </c>
      <c r="I37" s="73">
        <v>0.26533099225278384</v>
      </c>
      <c r="J37" s="77">
        <v>125.61545386957825</v>
      </c>
      <c r="K37" s="73">
        <v>0.2170361204300697</v>
      </c>
      <c r="L37" s="74">
        <v>4.4188682543216101E-3</v>
      </c>
      <c r="M37" s="73">
        <v>9.5905402260955679E-4</v>
      </c>
      <c r="N37" s="75">
        <v>9792.3168534402084</v>
      </c>
      <c r="O37" s="71">
        <v>-0.91911385687657721</v>
      </c>
      <c r="P37" s="71">
        <v>1.4355750895751747</v>
      </c>
      <c r="Q37" s="71">
        <v>0.34290183802454727</v>
      </c>
      <c r="R37" s="71">
        <v>-0.57621201885202999</v>
      </c>
      <c r="S37" s="71">
        <v>2.0990430718647217</v>
      </c>
      <c r="T37" s="71">
        <v>-2.354688946451752</v>
      </c>
    </row>
    <row r="38" spans="1:20" ht="14.25" customHeight="1">
      <c r="A38" s="71" t="s">
        <v>136</v>
      </c>
      <c r="B38" s="71" t="s">
        <v>137</v>
      </c>
      <c r="C38" s="71" t="s">
        <v>143</v>
      </c>
      <c r="D38" s="76" t="s">
        <v>54</v>
      </c>
      <c r="E38" s="76" t="s">
        <v>144</v>
      </c>
      <c r="F38" s="73">
        <v>8.4805691471403127E-2</v>
      </c>
      <c r="G38" s="73">
        <v>27.26309077391565</v>
      </c>
      <c r="H38" s="73">
        <v>1.4924856</v>
      </c>
      <c r="I38" s="73">
        <v>0.12657127331911197</v>
      </c>
      <c r="J38" s="77">
        <v>125.61545386957825</v>
      </c>
      <c r="K38" s="73">
        <v>0.2170361204300697</v>
      </c>
      <c r="L38" s="74">
        <v>3.1106411292347739E-3</v>
      </c>
      <c r="M38" s="73">
        <v>6.7512148273932648E-4</v>
      </c>
      <c r="N38" s="75">
        <v>9792.3168534402084</v>
      </c>
      <c r="O38" s="71">
        <v>-1.0715750004357427</v>
      </c>
      <c r="P38" s="71">
        <v>1.4355750895751747</v>
      </c>
      <c r="Q38" s="71">
        <v>0.17391014960327678</v>
      </c>
      <c r="R38" s="71">
        <v>-0.89766485083246594</v>
      </c>
      <c r="S38" s="71">
        <v>2.0990430718647217</v>
      </c>
      <c r="T38" s="71">
        <v>-2.5071500900109176</v>
      </c>
    </row>
    <row r="39" spans="1:20" ht="14.25" customHeight="1">
      <c r="A39" s="71" t="s">
        <v>136</v>
      </c>
      <c r="B39" s="71" t="s">
        <v>137</v>
      </c>
      <c r="C39" s="71" t="s">
        <v>143</v>
      </c>
      <c r="D39" s="76" t="s">
        <v>54</v>
      </c>
      <c r="E39" s="76" t="s">
        <v>144</v>
      </c>
      <c r="F39" s="73">
        <v>7.330140693942469E-2</v>
      </c>
      <c r="G39" s="73">
        <v>27.26309077391565</v>
      </c>
      <c r="H39" s="76"/>
      <c r="I39" s="73"/>
      <c r="J39" s="77">
        <v>125.61545386957825</v>
      </c>
      <c r="K39" s="73">
        <v>0.2170361204300697</v>
      </c>
      <c r="L39" s="74">
        <v>2.6886682638916663E-3</v>
      </c>
      <c r="M39" s="73">
        <v>5.835381291184981E-4</v>
      </c>
      <c r="N39" s="75">
        <v>9792.3168534402084</v>
      </c>
      <c r="O39" s="71">
        <v>-1.1348876894766826</v>
      </c>
      <c r="P39" s="71">
        <v>1.4355750895751747</v>
      </c>
      <c r="Q39" s="71" t="e">
        <v>#NUM!</v>
      </c>
      <c r="R39" s="71"/>
      <c r="S39" s="71">
        <v>2.0990430718647217</v>
      </c>
      <c r="T39" s="71">
        <v>-2.5704627790518573</v>
      </c>
    </row>
    <row r="40" spans="1:20" ht="14.25" customHeight="1">
      <c r="A40" s="71" t="s">
        <v>136</v>
      </c>
      <c r="B40" s="71" t="s">
        <v>137</v>
      </c>
      <c r="C40" s="71" t="s">
        <v>143</v>
      </c>
      <c r="D40" s="76" t="s">
        <v>54</v>
      </c>
      <c r="E40" s="76" t="s">
        <v>144</v>
      </c>
      <c r="F40" s="73">
        <v>4.348442540049783E-2</v>
      </c>
      <c r="G40" s="73">
        <v>27.26309077391565</v>
      </c>
      <c r="H40" s="76"/>
      <c r="I40" s="73"/>
      <c r="J40" s="77">
        <v>125.61545386957825</v>
      </c>
      <c r="K40" s="73">
        <v>0.2170361204300697</v>
      </c>
      <c r="L40" s="74">
        <v>1.5949925032748735E-3</v>
      </c>
      <c r="M40" s="73">
        <v>3.4617098502582379E-4</v>
      </c>
      <c r="N40" s="75">
        <v>9792.3168534402084</v>
      </c>
      <c r="O40" s="71">
        <v>-1.3616662642817861</v>
      </c>
      <c r="P40" s="71">
        <v>1.4355750895751747</v>
      </c>
      <c r="Q40" s="71" t="e">
        <v>#NUM!</v>
      </c>
      <c r="R40" s="71"/>
      <c r="S40" s="71">
        <v>2.0990430718647217</v>
      </c>
      <c r="T40" s="71">
        <v>-2.7972413538569607</v>
      </c>
    </row>
    <row r="41" spans="1:20" ht="14.25" customHeight="1">
      <c r="A41" s="71" t="s">
        <v>136</v>
      </c>
      <c r="B41" s="71" t="s">
        <v>145</v>
      </c>
      <c r="C41" s="71" t="s">
        <v>146</v>
      </c>
      <c r="D41" s="76" t="s">
        <v>55</v>
      </c>
      <c r="E41" s="73" t="s">
        <v>69</v>
      </c>
      <c r="F41" s="78">
        <v>1.012</v>
      </c>
      <c r="G41" s="73">
        <v>211.87649978809057</v>
      </c>
      <c r="H41" s="77">
        <v>4.7300000000000004</v>
      </c>
      <c r="I41" s="73">
        <v>4.7867600000000001</v>
      </c>
      <c r="J41" s="76">
        <v>290</v>
      </c>
      <c r="K41" s="73">
        <v>0.730608619958933</v>
      </c>
      <c r="L41" s="74">
        <v>4.7763673697279185E-3</v>
      </c>
      <c r="M41" s="74">
        <v>3.4896551724137932E-3</v>
      </c>
      <c r="N41" s="75">
        <v>7271.591351205022</v>
      </c>
      <c r="O41" s="71">
        <v>5.1805125037803143E-3</v>
      </c>
      <c r="P41" s="71">
        <v>2.3260827897531109</v>
      </c>
      <c r="Q41" s="71">
        <v>0.67486114073781156</v>
      </c>
      <c r="R41" s="71">
        <v>0.68004165324159194</v>
      </c>
      <c r="S41" s="71">
        <v>2.4623979978989561</v>
      </c>
      <c r="T41" s="71">
        <v>-2.3209022772493308</v>
      </c>
    </row>
    <row r="42" spans="1:20" ht="14.25" customHeight="1">
      <c r="A42" s="71" t="s">
        <v>136</v>
      </c>
      <c r="B42" s="71" t="s">
        <v>145</v>
      </c>
      <c r="C42" s="71" t="s">
        <v>146</v>
      </c>
      <c r="D42" s="76" t="s">
        <v>55</v>
      </c>
      <c r="E42" s="73" t="s">
        <v>69</v>
      </c>
      <c r="F42" s="71">
        <v>1.583</v>
      </c>
      <c r="G42" s="73">
        <v>275.50517539892752</v>
      </c>
      <c r="H42" s="77">
        <v>5.562622040194797</v>
      </c>
      <c r="I42" s="73">
        <v>8.805630689628364</v>
      </c>
      <c r="J42" s="76">
        <v>430</v>
      </c>
      <c r="K42" s="73">
        <v>0.64070971023006396</v>
      </c>
      <c r="L42" s="74">
        <v>5.7458085776713229E-3</v>
      </c>
      <c r="M42" s="74">
        <v>3.6813953488372092E-3</v>
      </c>
      <c r="N42" s="75">
        <v>7271.591351205022</v>
      </c>
      <c r="O42" s="71">
        <v>0.19948091486235589</v>
      </c>
      <c r="P42" s="71">
        <v>2.4401297615401978</v>
      </c>
      <c r="Q42" s="71">
        <v>0.74527955222301212</v>
      </c>
      <c r="R42" s="71">
        <v>0.94476046708536809</v>
      </c>
      <c r="S42" s="71">
        <v>2.6334684555795866</v>
      </c>
      <c r="T42" s="71">
        <v>-2.2406488466778418</v>
      </c>
    </row>
    <row r="43" spans="1:20" ht="14.25" customHeight="1">
      <c r="A43" s="71" t="s">
        <v>136</v>
      </c>
      <c r="B43" s="71" t="s">
        <v>145</v>
      </c>
      <c r="C43" s="71" t="s">
        <v>146</v>
      </c>
      <c r="D43" s="76" t="s">
        <v>55</v>
      </c>
      <c r="E43" s="73" t="s">
        <v>69</v>
      </c>
      <c r="F43" s="71">
        <v>2.6389999999999998</v>
      </c>
      <c r="G43" s="73">
        <v>818.02374775453882</v>
      </c>
      <c r="H43" s="77">
        <v>9.1448705009949798</v>
      </c>
      <c r="I43" s="73">
        <v>24.133313252125749</v>
      </c>
      <c r="J43" s="76">
        <v>2200</v>
      </c>
      <c r="K43" s="73">
        <v>0.37182897625206313</v>
      </c>
      <c r="L43" s="74">
        <v>3.2260677116575276E-3</v>
      </c>
      <c r="M43" s="74">
        <v>1.1995454545454544E-3</v>
      </c>
      <c r="N43" s="75">
        <v>7271.591351205022</v>
      </c>
      <c r="O43" s="71">
        <v>0.42143939022004967</v>
      </c>
      <c r="P43" s="71">
        <v>2.9127659117019444</v>
      </c>
      <c r="Q43" s="71">
        <v>0.96117755988334896</v>
      </c>
      <c r="R43" s="71">
        <v>1.3826169501033987</v>
      </c>
      <c r="S43" s="71">
        <v>3.3424226808222062</v>
      </c>
      <c r="T43" s="71">
        <v>-2.4913265214818949</v>
      </c>
    </row>
    <row r="44" spans="1:20" ht="14.25" customHeight="1">
      <c r="A44" s="71" t="s">
        <v>136</v>
      </c>
      <c r="B44" s="71" t="s">
        <v>145</v>
      </c>
      <c r="C44" s="71" t="s">
        <v>146</v>
      </c>
      <c r="D44" s="76" t="s">
        <v>55</v>
      </c>
      <c r="E44" s="73" t="s">
        <v>69</v>
      </c>
      <c r="F44" s="71">
        <v>2.113</v>
      </c>
      <c r="G44" s="73">
        <v>427.10650511632247</v>
      </c>
      <c r="H44" s="77">
        <v>5.2380132986526133</v>
      </c>
      <c r="I44" s="73">
        <v>11.067922100052972</v>
      </c>
      <c r="J44" s="71">
        <v>830</v>
      </c>
      <c r="K44" s="73">
        <v>0.5145861507425572</v>
      </c>
      <c r="L44" s="74">
        <v>4.9472437780467065E-3</v>
      </c>
      <c r="M44" s="74">
        <v>2.5457831325301204E-3</v>
      </c>
      <c r="N44" s="75">
        <v>7271.591351205022</v>
      </c>
      <c r="O44" s="71">
        <v>0.32489949705231336</v>
      </c>
      <c r="P44" s="71">
        <v>2.6305361860711898</v>
      </c>
      <c r="Q44" s="71">
        <v>0.71916659670931937</v>
      </c>
      <c r="R44" s="71">
        <v>1.0440660937616326</v>
      </c>
      <c r="S44" s="71">
        <v>2.9190780923760737</v>
      </c>
      <c r="T44" s="71">
        <v>-2.3056366890188764</v>
      </c>
    </row>
    <row r="45" spans="1:20" ht="14.25" customHeight="1">
      <c r="A45" s="71" t="s">
        <v>147</v>
      </c>
      <c r="B45" s="79" t="s">
        <v>148</v>
      </c>
      <c r="C45" s="71" t="s">
        <v>149</v>
      </c>
      <c r="D45" s="76" t="s">
        <v>64</v>
      </c>
      <c r="E45" s="73" t="s">
        <v>97</v>
      </c>
      <c r="F45" s="73">
        <v>13.180965696708977</v>
      </c>
      <c r="G45" s="71">
        <v>379.66499999999996</v>
      </c>
      <c r="H45" s="80"/>
      <c r="I45" s="73"/>
      <c r="J45" s="76">
        <v>0.36699999999999999</v>
      </c>
      <c r="K45" s="73">
        <v>1034.5095367847412</v>
      </c>
      <c r="L45" s="74">
        <v>3.4717357925299876E-2</v>
      </c>
      <c r="M45" s="74">
        <v>35.915437865692034</v>
      </c>
      <c r="N45" s="75"/>
      <c r="O45" s="71">
        <v>1.119947229786677</v>
      </c>
      <c r="P45" s="71">
        <v>2.5794005628825496</v>
      </c>
      <c r="Q45" s="71" t="e">
        <v>#NUM!</v>
      </c>
      <c r="R45" s="71" t="e">
        <v>#NUM!</v>
      </c>
      <c r="S45" s="71">
        <v>-0.43533393574791068</v>
      </c>
      <c r="T45" s="71">
        <v>-1.4594533330958726</v>
      </c>
    </row>
    <row r="46" spans="1:20" ht="14.25" customHeight="1">
      <c r="A46" s="71" t="s">
        <v>147</v>
      </c>
      <c r="B46" s="79" t="s">
        <v>148</v>
      </c>
      <c r="C46" s="71" t="s">
        <v>149</v>
      </c>
      <c r="D46" s="76" t="s">
        <v>64</v>
      </c>
      <c r="E46" s="73" t="s">
        <v>97</v>
      </c>
      <c r="F46" s="73">
        <v>21.350985756652562</v>
      </c>
      <c r="G46" s="71">
        <v>663.39</v>
      </c>
      <c r="H46" s="71">
        <v>0.5</v>
      </c>
      <c r="I46" s="73">
        <v>10.675492878326281</v>
      </c>
      <c r="J46" s="76">
        <v>0.55300000000000005</v>
      </c>
      <c r="K46" s="73">
        <v>1199.6202531645567</v>
      </c>
      <c r="L46" s="74">
        <v>3.2184666269694392E-2</v>
      </c>
      <c r="M46" s="74">
        <v>38.609377498467559</v>
      </c>
      <c r="N46" s="75"/>
      <c r="O46" s="71">
        <v>1.3294179308267031</v>
      </c>
      <c r="P46" s="71">
        <v>2.8217689206390681</v>
      </c>
      <c r="Q46" s="71">
        <v>-0.3010299956639812</v>
      </c>
      <c r="R46" s="71">
        <v>1.0283879351627219</v>
      </c>
      <c r="S46" s="71">
        <v>-0.25727486869530169</v>
      </c>
      <c r="T46" s="71">
        <v>-1.492350989812365</v>
      </c>
    </row>
    <row r="47" spans="1:20" ht="14.25" customHeight="1">
      <c r="A47" s="71" t="s">
        <v>147</v>
      </c>
      <c r="B47" s="79" t="s">
        <v>148</v>
      </c>
      <c r="C47" s="71" t="s">
        <v>149</v>
      </c>
      <c r="D47" s="76" t="s">
        <v>64</v>
      </c>
      <c r="E47" s="73" t="s">
        <v>97</v>
      </c>
      <c r="F47" s="73">
        <v>6.1275150449576872</v>
      </c>
      <c r="G47" s="71">
        <v>168.48</v>
      </c>
      <c r="H47" s="71">
        <v>2.4</v>
      </c>
      <c r="I47" s="73">
        <v>14.706036107898449</v>
      </c>
      <c r="J47" s="76">
        <v>0.16700000000000001</v>
      </c>
      <c r="K47" s="73">
        <v>1008.8622754491017</v>
      </c>
      <c r="L47" s="74">
        <v>3.6369391292483899E-2</v>
      </c>
      <c r="M47" s="74">
        <v>36.691706856034052</v>
      </c>
      <c r="N47" s="75"/>
      <c r="O47" s="71">
        <v>0.78728438625362718</v>
      </c>
      <c r="P47" s="71">
        <v>2.2265483538414115</v>
      </c>
      <c r="Q47" s="71">
        <v>0.38021124171160603</v>
      </c>
      <c r="R47" s="71">
        <v>1.1674956279652331</v>
      </c>
      <c r="S47" s="71">
        <v>-0.77728352885241669</v>
      </c>
      <c r="T47" s="71">
        <v>-1.4392639675877841</v>
      </c>
    </row>
    <row r="48" spans="1:20" ht="14.25" customHeight="1">
      <c r="A48" s="71" t="s">
        <v>147</v>
      </c>
      <c r="B48" s="79" t="s">
        <v>148</v>
      </c>
      <c r="C48" s="71" t="s">
        <v>149</v>
      </c>
      <c r="D48" s="76" t="s">
        <v>64</v>
      </c>
      <c r="E48" s="73" t="s">
        <v>97</v>
      </c>
      <c r="F48" s="73">
        <v>27.619502134005721</v>
      </c>
      <c r="G48" s="71">
        <v>458.298</v>
      </c>
      <c r="H48" s="71">
        <v>2</v>
      </c>
      <c r="I48" s="73">
        <v>55.239004268011442</v>
      </c>
      <c r="J48" s="76">
        <v>0.25700000000000001</v>
      </c>
      <c r="K48" s="73">
        <v>1783.2607003891051</v>
      </c>
      <c r="L48" s="74">
        <v>6.0265377841504264E-2</v>
      </c>
      <c r="M48" s="74">
        <v>107.46887989885494</v>
      </c>
      <c r="N48" s="75"/>
      <c r="O48" s="71">
        <v>1.441215845770389</v>
      </c>
      <c r="P48" s="71">
        <v>2.6611479619996219</v>
      </c>
      <c r="Q48" s="71">
        <v>0.3010299956639812</v>
      </c>
      <c r="R48" s="71">
        <v>1.7422458414343702</v>
      </c>
      <c r="S48" s="71">
        <v>-0.5900668766687055</v>
      </c>
      <c r="T48" s="71">
        <v>-1.2199321162292327</v>
      </c>
    </row>
    <row r="49" spans="1:32" ht="14.25" customHeight="1">
      <c r="A49" s="71" t="s">
        <v>147</v>
      </c>
      <c r="B49" s="79" t="s">
        <v>148</v>
      </c>
      <c r="C49" s="71" t="s">
        <v>149</v>
      </c>
      <c r="D49" s="76" t="s">
        <v>64</v>
      </c>
      <c r="E49" s="73" t="s">
        <v>97</v>
      </c>
      <c r="F49" s="73">
        <v>19.740186535366647</v>
      </c>
      <c r="G49" s="71">
        <v>464.625</v>
      </c>
      <c r="H49" s="71">
        <v>4.3</v>
      </c>
      <c r="I49" s="73">
        <v>84.882802102076582</v>
      </c>
      <c r="J49" s="76">
        <v>0.36599999999999999</v>
      </c>
      <c r="K49" s="73">
        <v>1269.467213114754</v>
      </c>
      <c r="L49" s="74">
        <v>4.2486277181311052E-2</v>
      </c>
      <c r="M49" s="74">
        <v>53.934935888979908</v>
      </c>
      <c r="N49" s="75"/>
      <c r="O49" s="71">
        <v>1.2953512522291424</v>
      </c>
      <c r="P49" s="71">
        <v>2.6671025741037822</v>
      </c>
      <c r="Q49" s="71">
        <v>0.63346845557958653</v>
      </c>
      <c r="R49" s="71">
        <v>1.928819707808729</v>
      </c>
      <c r="S49" s="71">
        <v>-0.43651891460558934</v>
      </c>
      <c r="T49" s="71">
        <v>-1.3717513218746398</v>
      </c>
    </row>
    <row r="50" spans="1:32" ht="14.25" customHeight="1">
      <c r="A50" s="71" t="s">
        <v>147</v>
      </c>
      <c r="B50" s="79" t="s">
        <v>148</v>
      </c>
      <c r="C50" s="71" t="s">
        <v>149</v>
      </c>
      <c r="D50" s="76" t="s">
        <v>64</v>
      </c>
      <c r="E50" s="73" t="s">
        <v>97</v>
      </c>
      <c r="F50" s="73">
        <v>5.7562383937129118</v>
      </c>
      <c r="G50" s="71">
        <v>123.32249999999998</v>
      </c>
      <c r="H50" s="71">
        <v>3.3</v>
      </c>
      <c r="I50" s="73">
        <v>18.995586699252609</v>
      </c>
      <c r="J50" s="76">
        <v>0.11799999999999999</v>
      </c>
      <c r="K50" s="73">
        <v>1045.1059322033898</v>
      </c>
      <c r="L50" s="74">
        <v>4.667630313781275E-2</v>
      </c>
      <c r="M50" s="74">
        <v>48.781681302651798</v>
      </c>
      <c r="N50" s="75"/>
      <c r="O50" s="71">
        <v>0.76013877187507928</v>
      </c>
      <c r="P50" s="71">
        <v>2.0910423201835626</v>
      </c>
      <c r="Q50" s="71">
        <v>0.51851393987788741</v>
      </c>
      <c r="R50" s="71">
        <v>1.2786527117529667</v>
      </c>
      <c r="S50" s="71">
        <v>-0.92811799269387463</v>
      </c>
      <c r="T50" s="71">
        <v>-1.3309035483084835</v>
      </c>
    </row>
    <row r="51" spans="1:32" ht="14.25" customHeight="1">
      <c r="A51" s="71" t="s">
        <v>147</v>
      </c>
      <c r="B51" s="79" t="s">
        <v>148</v>
      </c>
      <c r="C51" s="71" t="s">
        <v>149</v>
      </c>
      <c r="D51" s="76" t="s">
        <v>64</v>
      </c>
      <c r="E51" s="73" t="s">
        <v>97</v>
      </c>
      <c r="F51" s="73">
        <v>4.6570725785477238</v>
      </c>
      <c r="G51" s="71">
        <v>160.65</v>
      </c>
      <c r="H51" s="71">
        <v>3.7</v>
      </c>
      <c r="I51" s="73">
        <v>17.23116854062658</v>
      </c>
      <c r="J51" s="76">
        <v>0.30299999999999999</v>
      </c>
      <c r="K51" s="73">
        <v>530.19801980198019</v>
      </c>
      <c r="L51" s="74">
        <v>2.8988936063166659E-2</v>
      </c>
      <c r="M51" s="74">
        <v>15.369876496857175</v>
      </c>
      <c r="N51" s="75"/>
      <c r="O51" s="71">
        <v>0.66811300628513914</v>
      </c>
      <c r="P51" s="71">
        <v>2.2058807298875367</v>
      </c>
      <c r="Q51" s="71">
        <v>0.56820172406699498</v>
      </c>
      <c r="R51" s="71">
        <v>1.2363147303521342</v>
      </c>
      <c r="S51" s="71">
        <v>-0.51855737149769499</v>
      </c>
      <c r="T51" s="71">
        <v>-1.5377677236023977</v>
      </c>
    </row>
    <row r="52" spans="1:32" ht="14.25" customHeight="1">
      <c r="A52" s="71" t="s">
        <v>147</v>
      </c>
      <c r="B52" s="79" t="s">
        <v>148</v>
      </c>
      <c r="C52" s="71" t="s">
        <v>149</v>
      </c>
      <c r="D52" s="76" t="s">
        <v>64</v>
      </c>
      <c r="E52" s="73" t="s">
        <v>97</v>
      </c>
      <c r="F52" s="73">
        <v>33.360915244769636</v>
      </c>
      <c r="G52" s="71">
        <v>880.42500000000007</v>
      </c>
      <c r="H52" s="71">
        <v>2.9</v>
      </c>
      <c r="I52" s="73">
        <v>96.746654209831945</v>
      </c>
      <c r="J52" s="76"/>
      <c r="K52" s="73"/>
      <c r="L52" s="74">
        <v>3.7891830927983226E-2</v>
      </c>
      <c r="M52" s="74"/>
      <c r="N52" s="75"/>
      <c r="O52" s="71">
        <v>1.523237956842816</v>
      </c>
      <c r="P52" s="71">
        <v>2.9446923660120428</v>
      </c>
      <c r="Q52" s="71">
        <v>0.46239799789895608</v>
      </c>
      <c r="R52" s="71">
        <v>1.9856359547417721</v>
      </c>
      <c r="S52" s="71" t="e">
        <v>#NUM!</v>
      </c>
      <c r="T52" s="71">
        <v>-1.4214544091692267</v>
      </c>
    </row>
    <row r="53" spans="1:32" ht="14.25" customHeight="1">
      <c r="A53" s="71" t="s">
        <v>147</v>
      </c>
      <c r="B53" s="79" t="s">
        <v>148</v>
      </c>
      <c r="C53" s="71" t="s">
        <v>149</v>
      </c>
      <c r="D53" s="76" t="s">
        <v>64</v>
      </c>
      <c r="E53" s="73" t="s">
        <v>97</v>
      </c>
      <c r="F53" s="73">
        <v>13.552242347953753</v>
      </c>
      <c r="G53" s="71">
        <v>411.07499999999999</v>
      </c>
      <c r="H53" s="71">
        <v>5.2</v>
      </c>
      <c r="I53" s="73">
        <v>70.471660209359513</v>
      </c>
      <c r="J53" s="76"/>
      <c r="K53" s="73"/>
      <c r="L53" s="74">
        <v>3.2967809640464037E-2</v>
      </c>
      <c r="M53" s="74"/>
      <c r="N53" s="75"/>
      <c r="O53" s="71">
        <v>1.1320111593265032</v>
      </c>
      <c r="P53" s="71">
        <v>2.6139210654639005</v>
      </c>
      <c r="Q53" s="71">
        <v>0.71600334363479923</v>
      </c>
      <c r="R53" s="71">
        <v>1.8480145029613024</v>
      </c>
      <c r="S53" s="71" t="e">
        <v>#NUM!</v>
      </c>
      <c r="T53" s="71">
        <v>-1.481909906137397</v>
      </c>
    </row>
    <row r="54" spans="1:32" ht="14.25" customHeight="1">
      <c r="A54" s="71" t="s">
        <v>147</v>
      </c>
      <c r="B54" s="79" t="s">
        <v>148</v>
      </c>
      <c r="C54" s="71" t="s">
        <v>149</v>
      </c>
      <c r="D54" s="76" t="s">
        <v>64</v>
      </c>
      <c r="E54" s="73" t="s">
        <v>97</v>
      </c>
      <c r="F54" s="73">
        <v>27.088370257919451</v>
      </c>
      <c r="G54" s="71">
        <v>479.7</v>
      </c>
      <c r="H54" s="80"/>
      <c r="I54" s="73"/>
      <c r="J54" s="76"/>
      <c r="K54" s="73"/>
      <c r="L54" s="74">
        <v>5.6469398077797481E-2</v>
      </c>
      <c r="M54" s="74"/>
      <c r="N54" s="75"/>
      <c r="O54" s="71">
        <v>1.4327828769680622</v>
      </c>
      <c r="P54" s="71">
        <v>2.6809697184658972</v>
      </c>
      <c r="Q54" s="71" t="e">
        <v>#NUM!</v>
      </c>
      <c r="R54" s="71"/>
      <c r="S54" s="71" t="e">
        <v>#NUM!</v>
      </c>
      <c r="T54" s="71">
        <v>-1.248186841497835</v>
      </c>
    </row>
    <row r="55" spans="1:32" ht="14.25" customHeight="1"/>
    <row r="56" spans="1:32" ht="14.25" customHeight="1">
      <c r="F56" s="106"/>
    </row>
    <row r="57" spans="1:32" ht="14.25" customHeight="1">
      <c r="A57" s="54" t="s">
        <v>394</v>
      </c>
      <c r="F57" s="106"/>
    </row>
    <row r="58" spans="1:32" ht="14.25" customHeight="1" thickBot="1">
      <c r="A58" s="52" t="s">
        <v>395</v>
      </c>
      <c r="F58" s="106"/>
      <c r="G58" s="52" t="s">
        <v>396</v>
      </c>
      <c r="L58" s="52" t="s">
        <v>400</v>
      </c>
      <c r="P58" s="52" t="s">
        <v>401</v>
      </c>
      <c r="T58" s="52" t="s">
        <v>402</v>
      </c>
      <c r="X58" s="52" t="s">
        <v>404</v>
      </c>
      <c r="AB58" s="52" t="s">
        <v>403</v>
      </c>
      <c r="AF58" s="52"/>
    </row>
    <row r="59" spans="1:32" s="60" customFormat="1" ht="14.25" customHeight="1">
      <c r="A59" s="64" t="s">
        <v>477</v>
      </c>
      <c r="B59" s="64" t="s">
        <v>468</v>
      </c>
      <c r="C59" s="62" t="s">
        <v>127</v>
      </c>
      <c r="D59" s="188" t="s">
        <v>399</v>
      </c>
      <c r="E59" s="62" t="s">
        <v>398</v>
      </c>
      <c r="F59" s="62"/>
      <c r="G59" s="64" t="s">
        <v>478</v>
      </c>
      <c r="H59" s="62" t="s">
        <v>127</v>
      </c>
      <c r="I59" s="191" t="s">
        <v>233</v>
      </c>
      <c r="J59" s="134" t="s">
        <v>397</v>
      </c>
      <c r="L59" s="194" t="s">
        <v>127</v>
      </c>
      <c r="M59" s="195" t="s">
        <v>123</v>
      </c>
      <c r="N59" s="196" t="s">
        <v>397</v>
      </c>
      <c r="P59" s="201" t="s">
        <v>127</v>
      </c>
      <c r="Q59" s="202" t="s">
        <v>233</v>
      </c>
      <c r="R59" s="134" t="s">
        <v>123</v>
      </c>
      <c r="T59" s="201" t="s">
        <v>127</v>
      </c>
      <c r="U59" s="62" t="s">
        <v>398</v>
      </c>
      <c r="V59" s="62" t="s">
        <v>132</v>
      </c>
      <c r="X59" s="201" t="s">
        <v>127</v>
      </c>
      <c r="Y59" s="62" t="s">
        <v>398</v>
      </c>
      <c r="Z59" s="62" t="s">
        <v>132</v>
      </c>
      <c r="AB59" s="201" t="s">
        <v>127</v>
      </c>
      <c r="AC59" s="64" t="s">
        <v>135</v>
      </c>
      <c r="AD59" s="128" t="s">
        <v>123</v>
      </c>
    </row>
    <row r="60" spans="1:32" s="60" customFormat="1" ht="14.25" customHeight="1">
      <c r="A60" s="64" t="s">
        <v>436</v>
      </c>
      <c r="B60" s="129" t="s">
        <v>420</v>
      </c>
      <c r="C60" s="62" t="s">
        <v>60</v>
      </c>
      <c r="D60" s="63">
        <v>2.1162355495439744</v>
      </c>
      <c r="E60" s="63">
        <v>0.41999206082703039</v>
      </c>
      <c r="F60" s="63"/>
      <c r="G60" s="129" t="s">
        <v>420</v>
      </c>
      <c r="H60" s="192" t="s">
        <v>50</v>
      </c>
      <c r="I60" s="62">
        <v>2.149425391430444</v>
      </c>
      <c r="J60" s="193">
        <v>6.5577832737285879</v>
      </c>
      <c r="L60" s="197" t="s">
        <v>50</v>
      </c>
      <c r="M60" s="64">
        <v>1.1204304116850978</v>
      </c>
      <c r="N60" s="198">
        <v>6.5577832737285879</v>
      </c>
      <c r="P60" s="62" t="s">
        <v>60</v>
      </c>
      <c r="Q60" s="63">
        <v>2.1162355495439744</v>
      </c>
      <c r="R60" s="62">
        <v>1.3946413934304311</v>
      </c>
      <c r="T60" s="62" t="s">
        <v>60</v>
      </c>
      <c r="U60" s="63">
        <v>0.41999206082703039</v>
      </c>
      <c r="V60" s="64">
        <v>0.97464933260340059</v>
      </c>
      <c r="X60" s="62" t="s">
        <v>60</v>
      </c>
      <c r="Y60" s="63">
        <v>0.41999206082703039</v>
      </c>
      <c r="Z60" s="64">
        <v>0.97464933260340059</v>
      </c>
      <c r="AB60" s="62" t="s">
        <v>60</v>
      </c>
      <c r="AC60" s="128">
        <v>-1.696243488716944</v>
      </c>
      <c r="AD60" s="62">
        <v>1.3946413934304311</v>
      </c>
    </row>
    <row r="61" spans="1:32" s="60" customFormat="1" ht="14.25" customHeight="1">
      <c r="A61" s="64" t="s">
        <v>436</v>
      </c>
      <c r="B61" s="129" t="s">
        <v>420</v>
      </c>
      <c r="C61" s="62" t="s">
        <v>60</v>
      </c>
      <c r="D61" s="63">
        <v>2.1125070076295889</v>
      </c>
      <c r="E61" s="63">
        <v>0.29212914184850691</v>
      </c>
      <c r="F61" s="63"/>
      <c r="G61" s="142" t="s">
        <v>421</v>
      </c>
      <c r="H61" s="192" t="s">
        <v>51</v>
      </c>
      <c r="I61" s="62">
        <v>2.420044796335338</v>
      </c>
      <c r="J61" s="193">
        <v>8.1285773707516036</v>
      </c>
      <c r="L61" s="197" t="s">
        <v>51</v>
      </c>
      <c r="M61" s="64">
        <v>1.6868324773155821</v>
      </c>
      <c r="N61" s="198">
        <v>8.1285773707516036</v>
      </c>
      <c r="P61" s="62" t="s">
        <v>60</v>
      </c>
      <c r="Q61" s="63">
        <v>2.1125070076295889</v>
      </c>
      <c r="R61" s="62">
        <v>1.0088036698028942</v>
      </c>
      <c r="T61" s="62" t="s">
        <v>60</v>
      </c>
      <c r="U61" s="63">
        <v>0.29212914184850691</v>
      </c>
      <c r="V61" s="64">
        <v>0.71667452795438724</v>
      </c>
      <c r="X61" s="62" t="s">
        <v>60</v>
      </c>
      <c r="Y61" s="63">
        <v>0.29212914184850691</v>
      </c>
      <c r="Z61" s="64">
        <v>0.71667452795438724</v>
      </c>
      <c r="AB61" s="62" t="s">
        <v>60</v>
      </c>
      <c r="AC61" s="128">
        <v>-1.8203778657810818</v>
      </c>
      <c r="AD61" s="62">
        <v>1.0088036698028942</v>
      </c>
    </row>
    <row r="62" spans="1:32" s="60" customFormat="1" ht="14.25" customHeight="1">
      <c r="A62" s="64" t="s">
        <v>436</v>
      </c>
      <c r="B62" s="129" t="s">
        <v>420</v>
      </c>
      <c r="C62" s="62" t="s">
        <v>60</v>
      </c>
      <c r="D62" s="63">
        <v>2.2192789306653706</v>
      </c>
      <c r="E62" s="63">
        <v>0.25849129019809475</v>
      </c>
      <c r="F62" s="63"/>
      <c r="G62" s="64" t="s">
        <v>422</v>
      </c>
      <c r="H62" s="192" t="s">
        <v>52</v>
      </c>
      <c r="I62" s="62">
        <v>1.3190118212751996</v>
      </c>
      <c r="J62" s="193">
        <v>5.3129212228923919</v>
      </c>
      <c r="L62" s="197" t="s">
        <v>52</v>
      </c>
      <c r="M62" s="64">
        <v>-9.1624023684909725E-2</v>
      </c>
      <c r="N62" s="198">
        <v>5.3129212228923919</v>
      </c>
      <c r="P62" s="62" t="s">
        <v>60</v>
      </c>
      <c r="Q62" s="63">
        <v>2.2192789306653706</v>
      </c>
      <c r="R62" s="62">
        <v>1.1064815718507131</v>
      </c>
      <c r="T62" s="62" t="s">
        <v>60</v>
      </c>
      <c r="U62" s="63">
        <v>0.25849129019809475</v>
      </c>
      <c r="V62" s="64">
        <v>0.84799028165261836</v>
      </c>
      <c r="X62" s="62" t="s">
        <v>60</v>
      </c>
      <c r="Y62" s="63">
        <v>0.25849129019809475</v>
      </c>
      <c r="Z62" s="64">
        <v>0.84799028165261836</v>
      </c>
      <c r="AB62" s="62" t="s">
        <v>60</v>
      </c>
      <c r="AC62" s="128">
        <v>-1.9607876404672759</v>
      </c>
      <c r="AD62" s="62">
        <v>1.1064815718507131</v>
      </c>
    </row>
    <row r="63" spans="1:32" s="60" customFormat="1" ht="14.25" customHeight="1">
      <c r="A63" s="64" t="s">
        <v>436</v>
      </c>
      <c r="B63" s="129" t="s">
        <v>420</v>
      </c>
      <c r="C63" s="62" t="s">
        <v>60</v>
      </c>
      <c r="D63" s="63">
        <v>1.9080700200840421</v>
      </c>
      <c r="E63" s="63">
        <v>4.4320545023120821E-2</v>
      </c>
      <c r="F63" s="63"/>
      <c r="G63" s="64" t="s">
        <v>425</v>
      </c>
      <c r="H63" s="192" t="s">
        <v>53</v>
      </c>
      <c r="I63" s="62">
        <v>1.4919528461223748</v>
      </c>
      <c r="J63" s="193">
        <v>5.7273253961862762</v>
      </c>
      <c r="L63" s="197" t="s">
        <v>53</v>
      </c>
      <c r="M63" s="64">
        <v>8.5300417105837037E-2</v>
      </c>
      <c r="N63" s="198">
        <v>5.7273253961862762</v>
      </c>
      <c r="P63" s="62" t="s">
        <v>60</v>
      </c>
      <c r="Q63" s="63">
        <v>1.9080700200840421</v>
      </c>
      <c r="R63" s="62">
        <v>0.8412017105653502</v>
      </c>
      <c r="T63" s="62" t="s">
        <v>60</v>
      </c>
      <c r="U63" s="63">
        <v>4.4320545023120821E-2</v>
      </c>
      <c r="V63" s="64">
        <v>0.79688116554222943</v>
      </c>
      <c r="X63" s="62" t="s">
        <v>60</v>
      </c>
      <c r="Y63" s="63">
        <v>4.4320545023120821E-2</v>
      </c>
      <c r="Z63" s="64">
        <v>0.79688116554222943</v>
      </c>
      <c r="AB63" s="62" t="s">
        <v>60</v>
      </c>
      <c r="AC63" s="128">
        <v>-1.8637494750609211</v>
      </c>
      <c r="AD63" s="62">
        <v>0.8412017105653502</v>
      </c>
    </row>
    <row r="64" spans="1:32" s="60" customFormat="1" ht="14.25" customHeight="1">
      <c r="A64" s="64" t="s">
        <v>436</v>
      </c>
      <c r="B64" s="129" t="s">
        <v>420</v>
      </c>
      <c r="C64" s="62" t="s">
        <v>60</v>
      </c>
      <c r="D64" s="63">
        <v>1.9618063469981906</v>
      </c>
      <c r="E64" s="63">
        <v>0.38510633312668785</v>
      </c>
      <c r="F64" s="63"/>
      <c r="G64" s="64" t="s">
        <v>424</v>
      </c>
      <c r="H64" s="192" t="s">
        <v>54</v>
      </c>
      <c r="I64" s="62">
        <v>1.4355750895751747</v>
      </c>
      <c r="J64" s="193">
        <v>4.8588519358740774</v>
      </c>
      <c r="L64" s="197" t="s">
        <v>54</v>
      </c>
      <c r="M64" s="64">
        <v>-0.82595639978480628</v>
      </c>
      <c r="N64" s="198">
        <v>4.8588519358740774</v>
      </c>
      <c r="P64" s="62" t="s">
        <v>60</v>
      </c>
      <c r="Q64" s="63">
        <v>1.9618063469981906</v>
      </c>
      <c r="R64" s="62"/>
      <c r="T64" s="62" t="s">
        <v>60</v>
      </c>
      <c r="U64" s="63">
        <v>0.38510633312668785</v>
      </c>
      <c r="V64" s="64"/>
      <c r="X64" s="62" t="s">
        <v>60</v>
      </c>
      <c r="Y64" s="63">
        <v>0.38510633312668785</v>
      </c>
      <c r="Z64" s="64"/>
      <c r="AB64" s="62" t="s">
        <v>60</v>
      </c>
      <c r="AC64" s="128">
        <v>-1.5767000138715026</v>
      </c>
      <c r="AD64" s="62"/>
    </row>
    <row r="65" spans="1:30" s="60" customFormat="1" ht="14.25" customHeight="1">
      <c r="A65" s="64" t="s">
        <v>436</v>
      </c>
      <c r="B65" s="129" t="s">
        <v>420</v>
      </c>
      <c r="C65" s="62" t="s">
        <v>60</v>
      </c>
      <c r="D65" s="63">
        <v>2.0074772830522729</v>
      </c>
      <c r="E65" s="63">
        <v>0.47708208009262809</v>
      </c>
      <c r="F65" s="63"/>
      <c r="G65" s="64" t="s">
        <v>423</v>
      </c>
      <c r="H65" s="192" t="s">
        <v>55</v>
      </c>
      <c r="I65" s="62">
        <v>2.6366162420118036</v>
      </c>
      <c r="J65" s="193">
        <v>6.9061692248165203</v>
      </c>
      <c r="L65" s="197" t="s">
        <v>55</v>
      </c>
      <c r="M65" s="64">
        <v>1.0863031020749969</v>
      </c>
      <c r="N65" s="198">
        <v>6.9061692248165203</v>
      </c>
      <c r="P65" s="62" t="s">
        <v>60</v>
      </c>
      <c r="Q65" s="63">
        <v>2.0074772830522729</v>
      </c>
      <c r="R65" s="62"/>
      <c r="T65" s="62" t="s">
        <v>60</v>
      </c>
      <c r="U65" s="63">
        <v>0.47708208009262809</v>
      </c>
      <c r="V65" s="64"/>
      <c r="X65" s="62" t="s">
        <v>60</v>
      </c>
      <c r="Y65" s="63">
        <v>0.47708208009262809</v>
      </c>
      <c r="Z65" s="64"/>
      <c r="AB65" s="62" t="s">
        <v>60</v>
      </c>
      <c r="AC65" s="128">
        <v>-1.5303952029596448</v>
      </c>
      <c r="AD65" s="62"/>
    </row>
    <row r="66" spans="1:30" s="60" customFormat="1" ht="14.25" customHeight="1" thickBot="1">
      <c r="A66" s="64" t="s">
        <v>436</v>
      </c>
      <c r="B66" s="129" t="s">
        <v>420</v>
      </c>
      <c r="C66" s="62" t="s">
        <v>60</v>
      </c>
      <c r="D66" s="63">
        <v>2.053019929061398</v>
      </c>
      <c r="E66" s="63">
        <v>0.128637335317971</v>
      </c>
      <c r="F66" s="63"/>
      <c r="G66" s="129" t="s">
        <v>428</v>
      </c>
      <c r="H66" s="192" t="s">
        <v>64</v>
      </c>
      <c r="I66" s="62">
        <v>2.6221757225158955</v>
      </c>
      <c r="J66" s="193">
        <v>5.7561064176517993</v>
      </c>
      <c r="L66" s="199" t="s">
        <v>64</v>
      </c>
      <c r="M66" s="149">
        <v>1.2366228876325105</v>
      </c>
      <c r="N66" s="200">
        <v>5.7561064176517993</v>
      </c>
      <c r="P66" s="62" t="s">
        <v>60</v>
      </c>
      <c r="Q66" s="63">
        <v>2.053019929061398</v>
      </c>
      <c r="R66" s="62">
        <v>1.0851701224178414</v>
      </c>
      <c r="T66" s="62" t="s">
        <v>60</v>
      </c>
      <c r="U66" s="63">
        <v>0.128637335317971</v>
      </c>
      <c r="V66" s="64">
        <v>0.95653278709987033</v>
      </c>
      <c r="X66" s="62" t="s">
        <v>60</v>
      </c>
      <c r="Y66" s="63">
        <v>0.128637335317971</v>
      </c>
      <c r="Z66" s="64">
        <v>0.95653278709987033</v>
      </c>
      <c r="AB66" s="62" t="s">
        <v>60</v>
      </c>
      <c r="AC66" s="128">
        <v>-1.9243825937434269</v>
      </c>
      <c r="AD66" s="62">
        <v>1.0851701224178414</v>
      </c>
    </row>
    <row r="67" spans="1:30" s="60" customFormat="1" ht="14.25" customHeight="1">
      <c r="A67" s="64" t="s">
        <v>436</v>
      </c>
      <c r="B67" s="129" t="s">
        <v>420</v>
      </c>
      <c r="C67" s="62" t="s">
        <v>60</v>
      </c>
      <c r="D67" s="63">
        <v>2.4844814732775902</v>
      </c>
      <c r="E67" s="63">
        <v>0.53812104428723673</v>
      </c>
      <c r="F67" s="63"/>
      <c r="G67" s="76"/>
      <c r="P67" s="62" t="s">
        <v>60</v>
      </c>
      <c r="Q67" s="63">
        <v>2.4844814732775902</v>
      </c>
      <c r="R67" s="62">
        <v>1.3315448959837708</v>
      </c>
      <c r="T67" s="62" t="s">
        <v>60</v>
      </c>
      <c r="U67" s="63">
        <v>0.53812104428723673</v>
      </c>
      <c r="V67" s="64">
        <v>0.79342385169653418</v>
      </c>
      <c r="X67" s="62" t="s">
        <v>60</v>
      </c>
      <c r="Y67" s="63">
        <v>0.53812104428723673</v>
      </c>
      <c r="Z67" s="64">
        <v>0.79342385169653418</v>
      </c>
      <c r="AB67" s="62" t="s">
        <v>60</v>
      </c>
      <c r="AC67" s="128">
        <v>-1.9463604289903536</v>
      </c>
      <c r="AD67" s="62">
        <v>1.3315448959837708</v>
      </c>
    </row>
    <row r="68" spans="1:30" s="60" customFormat="1" ht="14.25" customHeight="1">
      <c r="A68" s="64" t="s">
        <v>436</v>
      </c>
      <c r="B68" s="129" t="s">
        <v>420</v>
      </c>
      <c r="C68" s="62" t="s">
        <v>60</v>
      </c>
      <c r="D68" s="63">
        <v>1.978729719439557</v>
      </c>
      <c r="E68" s="63">
        <v>0.38017273796293993</v>
      </c>
      <c r="F68" s="63"/>
      <c r="G68" s="76"/>
      <c r="P68" s="62" t="s">
        <v>60</v>
      </c>
      <c r="Q68" s="63">
        <v>1.978729719439557</v>
      </c>
      <c r="R68" s="62">
        <v>1.1131022233398944</v>
      </c>
      <c r="T68" s="62" t="s">
        <v>60</v>
      </c>
      <c r="U68" s="63">
        <v>0.38017273796293993</v>
      </c>
      <c r="V68" s="64">
        <v>0.73292948537695446</v>
      </c>
      <c r="X68" s="62" t="s">
        <v>60</v>
      </c>
      <c r="Y68" s="63">
        <v>0.38017273796293993</v>
      </c>
      <c r="Z68" s="64">
        <v>0.73292948537695446</v>
      </c>
      <c r="AB68" s="62" t="s">
        <v>60</v>
      </c>
      <c r="AC68" s="128">
        <v>-1.598556981476617</v>
      </c>
      <c r="AD68" s="62">
        <v>1.1131022233398944</v>
      </c>
    </row>
    <row r="69" spans="1:30" s="60" customFormat="1" ht="14.25" customHeight="1">
      <c r="A69" s="64" t="s">
        <v>436</v>
      </c>
      <c r="B69" s="129" t="s">
        <v>420</v>
      </c>
      <c r="C69" s="62" t="s">
        <v>60</v>
      </c>
      <c r="D69" s="63">
        <v>2.1329721668442581</v>
      </c>
      <c r="E69" s="63">
        <v>0.16726207613436625</v>
      </c>
      <c r="F69" s="63"/>
      <c r="G69" s="76"/>
      <c r="P69" s="62" t="s">
        <v>60</v>
      </c>
      <c r="Q69" s="63">
        <v>2.1329721668442581</v>
      </c>
      <c r="R69" s="62">
        <v>0.72840159011948757</v>
      </c>
      <c r="T69" s="62" t="s">
        <v>60</v>
      </c>
      <c r="U69" s="63">
        <v>0.16726207613436625</v>
      </c>
      <c r="V69" s="64">
        <v>0.5611395139851213</v>
      </c>
      <c r="X69" s="62" t="s">
        <v>60</v>
      </c>
      <c r="Y69" s="63">
        <v>0.16726207613436625</v>
      </c>
      <c r="Z69" s="64">
        <v>0.5611395139851213</v>
      </c>
      <c r="AB69" s="62" t="s">
        <v>60</v>
      </c>
      <c r="AC69" s="128">
        <v>-1.9657100907098917</v>
      </c>
      <c r="AD69" s="62">
        <v>0.72840159011948757</v>
      </c>
    </row>
    <row r="70" spans="1:30" s="60" customFormat="1" ht="14.25" customHeight="1">
      <c r="A70" s="64" t="s">
        <v>436</v>
      </c>
      <c r="B70" s="129" t="s">
        <v>420</v>
      </c>
      <c r="C70" s="62" t="s">
        <v>60</v>
      </c>
      <c r="D70" s="63">
        <v>2.0800714375097322</v>
      </c>
      <c r="E70" s="63">
        <v>0.12264244904023439</v>
      </c>
      <c r="F70" s="63"/>
      <c r="G70" s="76"/>
      <c r="P70" s="62" t="s">
        <v>60</v>
      </c>
      <c r="Q70" s="63">
        <v>2.0800714375097322</v>
      </c>
      <c r="R70" s="62">
        <v>0.67637914959898038</v>
      </c>
      <c r="T70" s="62" t="s">
        <v>60</v>
      </c>
      <c r="U70" s="63">
        <v>0.12264244904023439</v>
      </c>
      <c r="V70" s="64">
        <v>0.55373670055874602</v>
      </c>
      <c r="X70" s="62" t="s">
        <v>60</v>
      </c>
      <c r="Y70" s="63">
        <v>0.12264244904023439</v>
      </c>
      <c r="Z70" s="64">
        <v>0.55373670055874602</v>
      </c>
      <c r="AB70" s="62" t="s">
        <v>60</v>
      </c>
      <c r="AC70" s="128">
        <v>-1.9574289884694978</v>
      </c>
      <c r="AD70" s="62">
        <v>0.67637914959898038</v>
      </c>
    </row>
    <row r="71" spans="1:30" s="60" customFormat="1" ht="14.25" customHeight="1">
      <c r="A71" s="64" t="s">
        <v>436</v>
      </c>
      <c r="B71" s="129" t="s">
        <v>420</v>
      </c>
      <c r="C71" s="62" t="s">
        <v>60</v>
      </c>
      <c r="D71" s="63">
        <v>2.3487326099652428</v>
      </c>
      <c r="E71" s="63">
        <v>0.76932206746232867</v>
      </c>
      <c r="F71" s="63"/>
      <c r="G71" s="73"/>
      <c r="P71" s="62" t="s">
        <v>60</v>
      </c>
      <c r="Q71" s="63">
        <v>2.3487326099652428</v>
      </c>
      <c r="R71" s="62">
        <v>1.3123954816635901</v>
      </c>
      <c r="T71" s="62" t="s">
        <v>60</v>
      </c>
      <c r="U71" s="63">
        <v>0.76932206746232867</v>
      </c>
      <c r="V71" s="64">
        <v>0.54307341420126143</v>
      </c>
      <c r="X71" s="62" t="s">
        <v>60</v>
      </c>
      <c r="Y71" s="63">
        <v>0.76932206746232867</v>
      </c>
      <c r="Z71" s="64">
        <v>0.54307341420126143</v>
      </c>
      <c r="AB71" s="62" t="s">
        <v>60</v>
      </c>
      <c r="AC71" s="128">
        <v>-1.5794105425029141</v>
      </c>
      <c r="AD71" s="62">
        <v>1.3123954816635901</v>
      </c>
    </row>
    <row r="72" spans="1:30" s="60" customFormat="1" ht="14.25" customHeight="1">
      <c r="A72" s="64" t="s">
        <v>436</v>
      </c>
      <c r="B72" s="142" t="s">
        <v>421</v>
      </c>
      <c r="C72" s="62" t="s">
        <v>139</v>
      </c>
      <c r="D72" s="189">
        <v>3.3742873057746627</v>
      </c>
      <c r="E72" s="63">
        <v>1.5692858863794767</v>
      </c>
      <c r="F72" s="63"/>
      <c r="P72" s="62" t="s">
        <v>139</v>
      </c>
      <c r="Q72" s="189">
        <v>3.3742873057746627</v>
      </c>
      <c r="R72" s="62">
        <v>2.6649904331181213</v>
      </c>
      <c r="T72" s="62" t="s">
        <v>139</v>
      </c>
      <c r="U72" s="63">
        <v>1.5692858863794767</v>
      </c>
      <c r="V72" s="64">
        <v>1.0957045467386446</v>
      </c>
      <c r="X72" s="62" t="s">
        <v>139</v>
      </c>
      <c r="Y72" s="63">
        <v>1.5692858863794767</v>
      </c>
      <c r="Z72" s="64">
        <v>1.0957045467386446</v>
      </c>
      <c r="AB72" s="62" t="s">
        <v>139</v>
      </c>
      <c r="AC72" s="128">
        <v>-1.805001419395186</v>
      </c>
      <c r="AD72" s="62">
        <v>2.6649904331181213</v>
      </c>
    </row>
    <row r="73" spans="1:30" s="60" customFormat="1" ht="14.25" customHeight="1">
      <c r="A73" s="64" t="s">
        <v>436</v>
      </c>
      <c r="B73" s="64" t="s">
        <v>425</v>
      </c>
      <c r="C73" s="62" t="s">
        <v>142</v>
      </c>
      <c r="D73" s="63">
        <v>1.8950898813661714</v>
      </c>
      <c r="E73" s="63">
        <v>-0.32750499046292447</v>
      </c>
      <c r="F73" s="63"/>
      <c r="P73" s="62" t="s">
        <v>142</v>
      </c>
      <c r="Q73" s="63">
        <v>1.8950898813661714</v>
      </c>
      <c r="R73" s="62">
        <v>2.109815686678413E-2</v>
      </c>
      <c r="T73" s="62" t="s">
        <v>142</v>
      </c>
      <c r="U73" s="63">
        <v>-0.32750499046292447</v>
      </c>
      <c r="V73" s="64">
        <v>0.34860314732970854</v>
      </c>
      <c r="X73" s="62" t="s">
        <v>142</v>
      </c>
      <c r="Y73" s="63">
        <v>-0.32750499046292447</v>
      </c>
      <c r="Z73" s="64">
        <v>0.34860314732970854</v>
      </c>
      <c r="AB73" s="62" t="s">
        <v>142</v>
      </c>
      <c r="AC73" s="128">
        <v>-2.222594871829096</v>
      </c>
      <c r="AD73" s="62">
        <v>2.109815686678413E-2</v>
      </c>
    </row>
    <row r="74" spans="1:30" s="60" customFormat="1" ht="14.25" customHeight="1">
      <c r="A74" s="64" t="s">
        <v>436</v>
      </c>
      <c r="B74" s="64" t="s">
        <v>425</v>
      </c>
      <c r="C74" s="62" t="s">
        <v>142</v>
      </c>
      <c r="D74" s="63">
        <v>1.4937709802733348</v>
      </c>
      <c r="E74" s="63">
        <v>-0.66544572935275104</v>
      </c>
      <c r="F74" s="63"/>
      <c r="P74" s="62" t="s">
        <v>142</v>
      </c>
      <c r="Q74" s="63">
        <v>1.4937709802733348</v>
      </c>
      <c r="R74" s="62">
        <v>-0.37764399942252497</v>
      </c>
      <c r="T74" s="62" t="s">
        <v>142</v>
      </c>
      <c r="U74" s="63">
        <v>-0.66544572935275104</v>
      </c>
      <c r="V74" s="64">
        <v>0.28780172993022601</v>
      </c>
      <c r="X74" s="62" t="s">
        <v>142</v>
      </c>
      <c r="Y74" s="63">
        <v>-0.66544572935275104</v>
      </c>
      <c r="Z74" s="64">
        <v>0.28780172993022601</v>
      </c>
      <c r="AB74" s="62" t="s">
        <v>142</v>
      </c>
      <c r="AC74" s="128">
        <v>-2.1592167096260857</v>
      </c>
      <c r="AD74" s="62">
        <v>-0.37764399942252497</v>
      </c>
    </row>
    <row r="75" spans="1:30" s="60" customFormat="1" ht="14.25" customHeight="1">
      <c r="A75" s="64" t="s">
        <v>436</v>
      </c>
      <c r="B75" s="64" t="s">
        <v>425</v>
      </c>
      <c r="C75" s="62" t="s">
        <v>142</v>
      </c>
      <c r="D75" s="63">
        <v>1.7053012353931225</v>
      </c>
      <c r="E75" s="63">
        <v>-0.28551097225857619</v>
      </c>
      <c r="F75" s="63"/>
      <c r="P75" s="62" t="s">
        <v>142</v>
      </c>
      <c r="Q75" s="63">
        <v>1.7053012353931225</v>
      </c>
      <c r="R75" s="62">
        <v>-0.10366738431380361</v>
      </c>
      <c r="T75" s="62" t="s">
        <v>142</v>
      </c>
      <c r="U75" s="63">
        <v>-0.28551097225857619</v>
      </c>
      <c r="V75" s="64">
        <v>0.18184358794477254</v>
      </c>
      <c r="X75" s="62" t="s">
        <v>142</v>
      </c>
      <c r="Y75" s="63">
        <v>-0.28551097225857619</v>
      </c>
      <c r="Z75" s="64">
        <v>0.18184358794477254</v>
      </c>
      <c r="AB75" s="62" t="s">
        <v>142</v>
      </c>
      <c r="AC75" s="128">
        <v>-1.9908122076516988</v>
      </c>
      <c r="AD75" s="62">
        <v>-0.10366738431380361</v>
      </c>
    </row>
    <row r="76" spans="1:30" s="60" customFormat="1" ht="14.25" customHeight="1">
      <c r="A76" s="64" t="s">
        <v>436</v>
      </c>
      <c r="B76" s="64" t="s">
        <v>424</v>
      </c>
      <c r="C76" s="62" t="s">
        <v>143</v>
      </c>
      <c r="D76" s="63">
        <v>1.4355750895751747</v>
      </c>
      <c r="E76" s="63">
        <v>-0.95084614738176587</v>
      </c>
      <c r="F76" s="63"/>
      <c r="P76" s="62" t="s">
        <v>143</v>
      </c>
      <c r="Q76" s="63">
        <v>1.4355750895751747</v>
      </c>
      <c r="R76" s="62">
        <v>-0.89974639878064178</v>
      </c>
      <c r="T76" s="62" t="s">
        <v>143</v>
      </c>
      <c r="U76" s="63">
        <v>-0.95084614738176587</v>
      </c>
      <c r="V76" s="64">
        <v>5.1099748601124047E-2</v>
      </c>
      <c r="X76" s="62" t="s">
        <v>143</v>
      </c>
      <c r="Y76" s="63">
        <v>-0.95084614738176587</v>
      </c>
      <c r="Z76" s="64">
        <v>5.1099748601124047E-2</v>
      </c>
      <c r="AB76" s="62" t="s">
        <v>143</v>
      </c>
      <c r="AC76" s="128">
        <v>-2.3864212369569406</v>
      </c>
      <c r="AD76" s="62">
        <v>-0.89974639878064178</v>
      </c>
    </row>
    <row r="77" spans="1:30" s="60" customFormat="1" ht="14.25" customHeight="1">
      <c r="A77" s="64" t="s">
        <v>436</v>
      </c>
      <c r="B77" s="64" t="s">
        <v>424</v>
      </c>
      <c r="C77" s="62" t="s">
        <v>143</v>
      </c>
      <c r="D77" s="63">
        <v>1.4355750895751747</v>
      </c>
      <c r="E77" s="63">
        <v>-0.91911385687657721</v>
      </c>
      <c r="F77" s="63"/>
      <c r="P77" s="62" t="s">
        <v>143</v>
      </c>
      <c r="Q77" s="63">
        <v>1.4355750895751747</v>
      </c>
      <c r="R77" s="62">
        <v>-0.57621201885202999</v>
      </c>
      <c r="T77" s="62" t="s">
        <v>143</v>
      </c>
      <c r="U77" s="63">
        <v>-0.91911385687657721</v>
      </c>
      <c r="V77" s="64">
        <v>0.34290183802454727</v>
      </c>
      <c r="X77" s="62" t="s">
        <v>143</v>
      </c>
      <c r="Y77" s="63">
        <v>-0.91911385687657721</v>
      </c>
      <c r="Z77" s="64">
        <v>0.34290183802454727</v>
      </c>
      <c r="AB77" s="62" t="s">
        <v>143</v>
      </c>
      <c r="AC77" s="128">
        <v>-2.354688946451752</v>
      </c>
      <c r="AD77" s="62">
        <v>-0.57621201885202999</v>
      </c>
    </row>
    <row r="78" spans="1:30" s="60" customFormat="1" ht="14.25" customHeight="1">
      <c r="A78" s="64" t="s">
        <v>436</v>
      </c>
      <c r="B78" s="64" t="s">
        <v>424</v>
      </c>
      <c r="C78" s="62" t="s">
        <v>143</v>
      </c>
      <c r="D78" s="63">
        <v>1.4355750895751747</v>
      </c>
      <c r="E78" s="63">
        <v>-1.0715750004357427</v>
      </c>
      <c r="F78" s="63"/>
      <c r="P78" s="62" t="s">
        <v>143</v>
      </c>
      <c r="Q78" s="63">
        <v>1.4355750895751747</v>
      </c>
      <c r="R78" s="62">
        <v>-0.89766485083246594</v>
      </c>
      <c r="T78" s="62" t="s">
        <v>143</v>
      </c>
      <c r="U78" s="63">
        <v>-1.0715750004357427</v>
      </c>
      <c r="V78" s="64">
        <v>0.17391014960327678</v>
      </c>
      <c r="X78" s="62" t="s">
        <v>143</v>
      </c>
      <c r="Y78" s="63">
        <v>-1.0715750004357427</v>
      </c>
      <c r="Z78" s="64">
        <v>0.17391014960327678</v>
      </c>
      <c r="AB78" s="62" t="s">
        <v>143</v>
      </c>
      <c r="AC78" s="128">
        <v>-2.5071500900109176</v>
      </c>
      <c r="AD78" s="62">
        <v>-0.89766485083246594</v>
      </c>
    </row>
    <row r="79" spans="1:30" s="60" customFormat="1" ht="14.25" customHeight="1">
      <c r="A79" s="64" t="s">
        <v>436</v>
      </c>
      <c r="B79" s="64" t="s">
        <v>424</v>
      </c>
      <c r="C79" s="62" t="s">
        <v>143</v>
      </c>
      <c r="D79" s="63">
        <v>1.4355750895751747</v>
      </c>
      <c r="E79" s="63">
        <v>-1.1348876894766826</v>
      </c>
      <c r="F79" s="63"/>
      <c r="P79" s="62" t="s">
        <v>143</v>
      </c>
      <c r="Q79" s="63">
        <v>1.4355750895751747</v>
      </c>
      <c r="R79" s="62"/>
      <c r="T79" s="62" t="s">
        <v>143</v>
      </c>
      <c r="U79" s="63">
        <v>-1.1348876894766826</v>
      </c>
      <c r="V79" s="64"/>
      <c r="X79" s="62" t="s">
        <v>143</v>
      </c>
      <c r="Y79" s="63">
        <v>-1.1348876894766826</v>
      </c>
      <c r="Z79" s="64"/>
      <c r="AB79" s="62" t="s">
        <v>143</v>
      </c>
      <c r="AC79" s="128">
        <v>-2.5704627790518573</v>
      </c>
      <c r="AD79" s="62"/>
    </row>
    <row r="80" spans="1:30" s="60" customFormat="1" ht="14.25" customHeight="1">
      <c r="A80" s="64" t="s">
        <v>436</v>
      </c>
      <c r="B80" s="64" t="s">
        <v>424</v>
      </c>
      <c r="C80" s="62" t="s">
        <v>143</v>
      </c>
      <c r="D80" s="63">
        <v>1.4355750895751747</v>
      </c>
      <c r="E80" s="63">
        <v>-1.3616662642817861</v>
      </c>
      <c r="F80" s="63"/>
      <c r="P80" s="62" t="s">
        <v>143</v>
      </c>
      <c r="Q80" s="63">
        <v>1.4355750895751747</v>
      </c>
      <c r="R80" s="62"/>
      <c r="T80" s="62" t="s">
        <v>143</v>
      </c>
      <c r="U80" s="63">
        <v>-1.3616662642817861</v>
      </c>
      <c r="V80" s="64"/>
      <c r="X80" s="62" t="s">
        <v>143</v>
      </c>
      <c r="Y80" s="63">
        <v>-1.3616662642817861</v>
      </c>
      <c r="Z80" s="64"/>
      <c r="AB80" s="62" t="s">
        <v>143</v>
      </c>
      <c r="AC80" s="128">
        <v>-2.7972413538569607</v>
      </c>
      <c r="AD80" s="62"/>
    </row>
    <row r="81" spans="1:30" s="60" customFormat="1" ht="14.25" customHeight="1">
      <c r="A81" s="64" t="s">
        <v>436</v>
      </c>
      <c r="B81" s="64" t="s">
        <v>423</v>
      </c>
      <c r="C81" s="62" t="s">
        <v>146</v>
      </c>
      <c r="D81" s="63">
        <v>2.3260827897531109</v>
      </c>
      <c r="E81" s="190">
        <v>5.1805125037803143E-3</v>
      </c>
      <c r="F81" s="190"/>
      <c r="P81" s="62" t="s">
        <v>146</v>
      </c>
      <c r="Q81" s="63">
        <v>2.3260827897531109</v>
      </c>
      <c r="R81" s="62">
        <v>0.68004165324159194</v>
      </c>
      <c r="T81" s="62" t="s">
        <v>146</v>
      </c>
      <c r="U81" s="190">
        <v>5.1805125037803143E-3</v>
      </c>
      <c r="V81" s="64">
        <v>0.67486114073781156</v>
      </c>
      <c r="X81" s="62" t="s">
        <v>146</v>
      </c>
      <c r="Y81" s="190">
        <v>5.1805125037803143E-3</v>
      </c>
      <c r="Z81" s="64">
        <v>0.67486114073781156</v>
      </c>
      <c r="AB81" s="62" t="s">
        <v>146</v>
      </c>
      <c r="AC81" s="128">
        <v>-2.3209022772493308</v>
      </c>
      <c r="AD81" s="62">
        <v>0.68004165324159194</v>
      </c>
    </row>
    <row r="82" spans="1:30" s="60" customFormat="1" ht="14.25" customHeight="1">
      <c r="A82" s="64" t="s">
        <v>436</v>
      </c>
      <c r="B82" s="64" t="s">
        <v>423</v>
      </c>
      <c r="C82" s="62" t="s">
        <v>146</v>
      </c>
      <c r="D82" s="63">
        <v>2.4401297615401978</v>
      </c>
      <c r="E82" s="63">
        <v>0.19948091486235589</v>
      </c>
      <c r="F82" s="63"/>
      <c r="P82" s="62" t="s">
        <v>146</v>
      </c>
      <c r="Q82" s="63">
        <v>2.4401297615401978</v>
      </c>
      <c r="R82" s="62">
        <v>0.94476046708536809</v>
      </c>
      <c r="T82" s="62" t="s">
        <v>146</v>
      </c>
      <c r="U82" s="63">
        <v>0.19948091486235589</v>
      </c>
      <c r="V82" s="64">
        <v>0.74527955222301212</v>
      </c>
      <c r="X82" s="62" t="s">
        <v>146</v>
      </c>
      <c r="Y82" s="63">
        <v>0.19948091486235589</v>
      </c>
      <c r="Z82" s="64">
        <v>0.74527955222301212</v>
      </c>
      <c r="AB82" s="62" t="s">
        <v>146</v>
      </c>
      <c r="AC82" s="128">
        <v>-2.2406488466778418</v>
      </c>
      <c r="AD82" s="62">
        <v>0.94476046708536809</v>
      </c>
    </row>
    <row r="83" spans="1:30" s="60" customFormat="1" ht="14.25" customHeight="1">
      <c r="A83" s="64" t="s">
        <v>436</v>
      </c>
      <c r="B83" s="64" t="s">
        <v>423</v>
      </c>
      <c r="C83" s="62" t="s">
        <v>146</v>
      </c>
      <c r="D83" s="63">
        <v>2.9127659117019444</v>
      </c>
      <c r="E83" s="63">
        <v>0.42143939022004967</v>
      </c>
      <c r="F83" s="63"/>
      <c r="P83" s="62" t="s">
        <v>146</v>
      </c>
      <c r="Q83" s="63">
        <v>2.9127659117019444</v>
      </c>
      <c r="R83" s="62">
        <v>1.3826169501033987</v>
      </c>
      <c r="T83" s="62" t="s">
        <v>146</v>
      </c>
      <c r="U83" s="63">
        <v>0.42143939022004967</v>
      </c>
      <c r="V83" s="64">
        <v>0.96117755988334896</v>
      </c>
      <c r="X83" s="62" t="s">
        <v>146</v>
      </c>
      <c r="Y83" s="63">
        <v>0.42143939022004967</v>
      </c>
      <c r="Z83" s="64">
        <v>0.96117755988334896</v>
      </c>
      <c r="AB83" s="62" t="s">
        <v>146</v>
      </c>
      <c r="AC83" s="128">
        <v>-2.4913265214818949</v>
      </c>
      <c r="AD83" s="62">
        <v>1.3826169501033987</v>
      </c>
    </row>
    <row r="84" spans="1:30" s="60" customFormat="1" ht="14.25" customHeight="1">
      <c r="A84" s="64" t="s">
        <v>436</v>
      </c>
      <c r="B84" s="64" t="s">
        <v>423</v>
      </c>
      <c r="C84" s="62" t="s">
        <v>146</v>
      </c>
      <c r="D84" s="63">
        <v>2.6305361860711898</v>
      </c>
      <c r="E84" s="63">
        <v>0.32489949705231336</v>
      </c>
      <c r="F84" s="63"/>
      <c r="P84" s="62" t="s">
        <v>146</v>
      </c>
      <c r="Q84" s="63">
        <v>2.6305361860711898</v>
      </c>
      <c r="R84" s="62">
        <v>1.0440660937616326</v>
      </c>
      <c r="T84" s="62" t="s">
        <v>146</v>
      </c>
      <c r="U84" s="63">
        <v>0.32489949705231336</v>
      </c>
      <c r="V84" s="64">
        <v>0.71916659670931937</v>
      </c>
      <c r="X84" s="62" t="s">
        <v>146</v>
      </c>
      <c r="Y84" s="63">
        <v>0.32489949705231336</v>
      </c>
      <c r="Z84" s="64">
        <v>0.71916659670931937</v>
      </c>
      <c r="AB84" s="62" t="s">
        <v>146</v>
      </c>
      <c r="AC84" s="128">
        <v>-2.3056366890188764</v>
      </c>
      <c r="AD84" s="62">
        <v>1.0440660937616326</v>
      </c>
    </row>
    <row r="85" spans="1:30" s="60" customFormat="1" ht="14.25" customHeight="1">
      <c r="A85" s="64" t="s">
        <v>436</v>
      </c>
      <c r="B85" s="129" t="s">
        <v>428</v>
      </c>
      <c r="C85" s="62" t="s">
        <v>149</v>
      </c>
      <c r="D85" s="63">
        <v>2.5794005628825496</v>
      </c>
      <c r="E85" s="63">
        <v>1.119947229786677</v>
      </c>
      <c r="F85" s="63"/>
      <c r="P85" s="62" t="s">
        <v>149</v>
      </c>
      <c r="Q85" s="63">
        <v>2.5794005628825496</v>
      </c>
      <c r="R85" s="62"/>
      <c r="T85" s="62"/>
      <c r="U85" s="63"/>
      <c r="V85" s="64"/>
      <c r="X85" s="62" t="s">
        <v>149</v>
      </c>
      <c r="Y85" s="63">
        <v>1.119947229786677</v>
      </c>
      <c r="Z85" s="64"/>
      <c r="AB85" s="62" t="s">
        <v>149</v>
      </c>
      <c r="AC85" s="128">
        <v>-1.4594533330958726</v>
      </c>
    </row>
    <row r="86" spans="1:30" s="60" customFormat="1" ht="14.25" customHeight="1">
      <c r="A86" s="64" t="s">
        <v>436</v>
      </c>
      <c r="B86" s="129" t="s">
        <v>428</v>
      </c>
      <c r="C86" s="62" t="s">
        <v>149</v>
      </c>
      <c r="D86" s="63">
        <v>2.8217689206390681</v>
      </c>
      <c r="E86" s="63">
        <v>1.3294179308267031</v>
      </c>
      <c r="F86" s="63"/>
      <c r="P86" s="62" t="s">
        <v>149</v>
      </c>
      <c r="Q86" s="63">
        <v>2.8217689206390681</v>
      </c>
      <c r="R86" s="62">
        <v>1.0283879351627219</v>
      </c>
      <c r="T86" s="62"/>
      <c r="U86" s="63"/>
      <c r="V86" s="64"/>
      <c r="X86" s="62" t="s">
        <v>149</v>
      </c>
      <c r="Y86" s="63">
        <v>1.3294179308267031</v>
      </c>
      <c r="Z86" s="64">
        <v>-0.3010299956639812</v>
      </c>
      <c r="AB86" s="62" t="s">
        <v>149</v>
      </c>
      <c r="AC86" s="128">
        <v>-1.492350989812365</v>
      </c>
      <c r="AD86" s="246">
        <v>1.0283879351627219</v>
      </c>
    </row>
    <row r="87" spans="1:30" s="60" customFormat="1" ht="14.25" customHeight="1">
      <c r="A87" s="64" t="s">
        <v>436</v>
      </c>
      <c r="B87" s="129" t="s">
        <v>428</v>
      </c>
      <c r="C87" s="62" t="s">
        <v>149</v>
      </c>
      <c r="D87" s="63">
        <v>2.2265483538414115</v>
      </c>
      <c r="E87" s="63">
        <v>0.78728438625362718</v>
      </c>
      <c r="F87" s="63"/>
      <c r="P87" s="62" t="s">
        <v>149</v>
      </c>
      <c r="Q87" s="63">
        <v>2.2265483538414115</v>
      </c>
      <c r="R87" s="62">
        <v>1.1674956279652331</v>
      </c>
      <c r="T87" s="62"/>
      <c r="U87" s="63"/>
      <c r="V87" s="64"/>
      <c r="X87" s="62" t="s">
        <v>149</v>
      </c>
      <c r="Y87" s="63">
        <v>0.78728438625362718</v>
      </c>
      <c r="Z87" s="64">
        <v>0.38021124171160603</v>
      </c>
      <c r="AB87" s="62" t="s">
        <v>149</v>
      </c>
      <c r="AC87" s="128">
        <v>-1.4392639675877841</v>
      </c>
      <c r="AD87" s="247">
        <v>1.1674956279652331</v>
      </c>
    </row>
    <row r="88" spans="1:30" s="60" customFormat="1" ht="14.25" customHeight="1">
      <c r="A88" s="64" t="s">
        <v>436</v>
      </c>
      <c r="B88" s="129" t="s">
        <v>428</v>
      </c>
      <c r="C88" s="62" t="s">
        <v>149</v>
      </c>
      <c r="D88" s="63">
        <v>2.6611479619996219</v>
      </c>
      <c r="E88" s="63">
        <v>1.441215845770389</v>
      </c>
      <c r="F88" s="63"/>
      <c r="P88" s="62" t="s">
        <v>149</v>
      </c>
      <c r="Q88" s="63">
        <v>2.6611479619996219</v>
      </c>
      <c r="R88" s="62">
        <v>1.7422458414343702</v>
      </c>
      <c r="T88" s="62"/>
      <c r="U88" s="63"/>
      <c r="V88" s="64"/>
      <c r="X88" s="62" t="s">
        <v>149</v>
      </c>
      <c r="Y88" s="63">
        <v>1.441215845770389</v>
      </c>
      <c r="Z88" s="64">
        <v>0.3010299956639812</v>
      </c>
      <c r="AB88" s="62" t="s">
        <v>149</v>
      </c>
      <c r="AC88" s="128">
        <v>-1.2199321162292327</v>
      </c>
      <c r="AD88" s="246">
        <v>1.7422458414343702</v>
      </c>
    </row>
    <row r="89" spans="1:30" s="60" customFormat="1" ht="14.25" customHeight="1">
      <c r="A89" s="64" t="s">
        <v>436</v>
      </c>
      <c r="B89" s="129" t="s">
        <v>428</v>
      </c>
      <c r="C89" s="62" t="s">
        <v>149</v>
      </c>
      <c r="D89" s="63">
        <v>2.6671025741037822</v>
      </c>
      <c r="E89" s="63">
        <v>1.2953512522291424</v>
      </c>
      <c r="F89" s="63"/>
      <c r="P89" s="62" t="s">
        <v>149</v>
      </c>
      <c r="Q89" s="63">
        <v>2.6671025741037822</v>
      </c>
      <c r="R89" s="62">
        <v>1.928819707808729</v>
      </c>
      <c r="T89" s="62"/>
      <c r="U89" s="63"/>
      <c r="V89" s="64"/>
      <c r="X89" s="62" t="s">
        <v>149</v>
      </c>
      <c r="Y89" s="63">
        <v>1.2953512522291424</v>
      </c>
      <c r="Z89" s="64">
        <v>0.63346845557958653</v>
      </c>
      <c r="AB89" s="62" t="s">
        <v>149</v>
      </c>
      <c r="AC89" s="128">
        <v>-1.3717513218746398</v>
      </c>
      <c r="AD89" s="247">
        <v>1.928819707808729</v>
      </c>
    </row>
    <row r="90" spans="1:30" s="60" customFormat="1" ht="14.25" customHeight="1">
      <c r="A90" s="64" t="s">
        <v>436</v>
      </c>
      <c r="B90" s="129" t="s">
        <v>428</v>
      </c>
      <c r="C90" s="62" t="s">
        <v>149</v>
      </c>
      <c r="D90" s="63">
        <v>2.0910423201835626</v>
      </c>
      <c r="E90" s="63">
        <v>0.76013877187507928</v>
      </c>
      <c r="F90" s="63"/>
      <c r="P90" s="62" t="s">
        <v>149</v>
      </c>
      <c r="Q90" s="63">
        <v>2.0910423201835626</v>
      </c>
      <c r="R90" s="62">
        <v>1.2786527117529667</v>
      </c>
      <c r="T90" s="62"/>
      <c r="U90" s="63"/>
      <c r="V90" s="64"/>
      <c r="X90" s="62" t="s">
        <v>149</v>
      </c>
      <c r="Y90" s="63">
        <v>0.76013877187507928</v>
      </c>
      <c r="Z90" s="64">
        <v>0.51851393987788741</v>
      </c>
      <c r="AB90" s="62" t="s">
        <v>149</v>
      </c>
      <c r="AC90" s="128">
        <v>-1.3309035483084835</v>
      </c>
      <c r="AD90" s="246">
        <v>1.2786527117529667</v>
      </c>
    </row>
    <row r="91" spans="1:30" s="60" customFormat="1" ht="14.25" customHeight="1">
      <c r="A91" s="64" t="s">
        <v>436</v>
      </c>
      <c r="B91" s="129" t="s">
        <v>428</v>
      </c>
      <c r="C91" s="62" t="s">
        <v>149</v>
      </c>
      <c r="D91" s="63">
        <v>2.2058807298875367</v>
      </c>
      <c r="E91" s="63">
        <v>0.66811300628513914</v>
      </c>
      <c r="F91" s="63"/>
      <c r="P91" s="62" t="s">
        <v>149</v>
      </c>
      <c r="Q91" s="63">
        <v>2.2058807298875367</v>
      </c>
      <c r="R91" s="62">
        <v>1.2363147303521342</v>
      </c>
      <c r="T91" s="62"/>
      <c r="U91" s="63"/>
      <c r="V91" s="64"/>
      <c r="X91" s="62" t="s">
        <v>149</v>
      </c>
      <c r="Y91" s="63">
        <v>0.66811300628513914</v>
      </c>
      <c r="Z91" s="64">
        <v>0.56820172406699498</v>
      </c>
      <c r="AB91" s="62" t="s">
        <v>149</v>
      </c>
      <c r="AC91" s="128">
        <v>-1.5377677236023977</v>
      </c>
      <c r="AD91" s="247">
        <v>1.2363147303521342</v>
      </c>
    </row>
    <row r="92" spans="1:30" s="60" customFormat="1" ht="14.25" customHeight="1">
      <c r="A92" s="64" t="s">
        <v>436</v>
      </c>
      <c r="B92" s="129" t="s">
        <v>428</v>
      </c>
      <c r="C92" s="62" t="s">
        <v>149</v>
      </c>
      <c r="D92" s="63">
        <v>2.9446923660120428</v>
      </c>
      <c r="E92" s="63">
        <v>1.523237956842816</v>
      </c>
      <c r="F92" s="63"/>
      <c r="P92" s="62" t="s">
        <v>149</v>
      </c>
      <c r="Q92" s="63">
        <v>2.9446923660120428</v>
      </c>
      <c r="R92" s="62">
        <v>1.9856359547417721</v>
      </c>
      <c r="T92" s="62"/>
      <c r="U92" s="63"/>
      <c r="V92" s="64"/>
      <c r="X92" s="62" t="s">
        <v>149</v>
      </c>
      <c r="Y92" s="63">
        <v>1.523237956842816</v>
      </c>
      <c r="Z92" s="64">
        <v>0.46239799789895608</v>
      </c>
      <c r="AB92" s="62" t="s">
        <v>149</v>
      </c>
      <c r="AC92" s="128">
        <v>-1.4214544091692267</v>
      </c>
      <c r="AD92" s="246">
        <v>1.9856359547417721</v>
      </c>
    </row>
    <row r="93" spans="1:30" s="60" customFormat="1" ht="14.25" customHeight="1">
      <c r="A93" s="64" t="s">
        <v>436</v>
      </c>
      <c r="B93" s="129" t="s">
        <v>428</v>
      </c>
      <c r="C93" s="62" t="s">
        <v>149</v>
      </c>
      <c r="D93" s="63">
        <v>2.6139210654639005</v>
      </c>
      <c r="E93" s="63">
        <v>1.1320111593265032</v>
      </c>
      <c r="F93" s="63"/>
      <c r="P93" s="62" t="s">
        <v>149</v>
      </c>
      <c r="Q93" s="63">
        <v>2.6139210654639005</v>
      </c>
      <c r="R93" s="62">
        <v>1.8480145029613024</v>
      </c>
      <c r="T93" s="62"/>
      <c r="U93" s="63"/>
      <c r="V93" s="64"/>
      <c r="X93" s="62" t="s">
        <v>149</v>
      </c>
      <c r="Y93" s="63">
        <v>1.1320111593265032</v>
      </c>
      <c r="Z93" s="64">
        <v>0.71600334363479923</v>
      </c>
      <c r="AB93" s="62" t="s">
        <v>149</v>
      </c>
      <c r="AC93" s="128">
        <v>-1.481909906137397</v>
      </c>
      <c r="AD93" s="247">
        <v>1.8480145029613024</v>
      </c>
    </row>
    <row r="94" spans="1:30" s="60" customFormat="1" ht="14.25" customHeight="1">
      <c r="A94" s="64" t="s">
        <v>436</v>
      </c>
      <c r="B94" s="129" t="s">
        <v>428</v>
      </c>
      <c r="C94" s="62" t="s">
        <v>149</v>
      </c>
      <c r="D94" s="63">
        <v>2.6809697184658972</v>
      </c>
      <c r="E94" s="63">
        <v>1.4327828769680622</v>
      </c>
      <c r="F94" s="63"/>
      <c r="P94" s="62" t="s">
        <v>149</v>
      </c>
      <c r="Q94" s="63">
        <v>2.6809697184658972</v>
      </c>
      <c r="R94" s="62"/>
      <c r="T94" s="62"/>
      <c r="U94" s="63"/>
      <c r="V94" s="64"/>
      <c r="X94" s="62" t="s">
        <v>149</v>
      </c>
      <c r="Y94" s="63">
        <v>1.4327828769680622</v>
      </c>
      <c r="Z94" s="64"/>
      <c r="AB94" s="62" t="s">
        <v>149</v>
      </c>
      <c r="AC94" s="128">
        <v>-1.248186841497835</v>
      </c>
      <c r="AD94" s="64"/>
    </row>
    <row r="95" spans="1:30" s="60" customFormat="1" ht="14.25" customHeight="1"/>
    <row r="96" spans="1:30" s="60" customFormat="1" ht="14.25" customHeight="1"/>
    <row r="97" spans="6:6" s="60" customFormat="1" ht="14.25" customHeight="1"/>
    <row r="98" spans="6:6" s="60" customFormat="1" ht="14.25" customHeight="1"/>
    <row r="99" spans="6:6" s="60" customFormat="1" ht="14.25" customHeight="1"/>
    <row r="100" spans="6:6" s="60" customFormat="1" ht="14.25" customHeight="1"/>
    <row r="101" spans="6:6" s="60" customFormat="1" ht="14.25" customHeight="1"/>
    <row r="102" spans="6:6" s="60" customFormat="1" ht="14.25" customHeight="1"/>
    <row r="103" spans="6:6" s="60" customFormat="1" ht="14.25" customHeight="1"/>
    <row r="104" spans="6:6" s="60" customFormat="1" ht="14.25" customHeight="1"/>
    <row r="105" spans="6:6" s="60" customFormat="1" ht="14.25" customHeight="1"/>
    <row r="106" spans="6:6" s="60" customFormat="1" ht="14.25" customHeight="1"/>
    <row r="107" spans="6:6" s="60" customFormat="1" ht="14.25" customHeight="1"/>
    <row r="108" spans="6:6" s="60" customFormat="1" ht="14.25" customHeight="1"/>
    <row r="109" spans="6:6" s="60" customFormat="1" ht="14.25" customHeight="1"/>
    <row r="110" spans="6:6" s="60" customFormat="1" ht="14.25" customHeight="1"/>
    <row r="111" spans="6:6" ht="14.25" customHeight="1">
      <c r="F111" s="106"/>
    </row>
    <row r="112" spans="6:6" ht="14.25" customHeight="1">
      <c r="F112" s="106"/>
    </row>
    <row r="113" spans="6:6" ht="14.25" customHeight="1">
      <c r="F113" s="106"/>
    </row>
    <row r="114" spans="6:6" ht="14.25" customHeight="1">
      <c r="F114" s="106"/>
    </row>
    <row r="115" spans="6:6" ht="14.25" customHeight="1">
      <c r="F115" s="106"/>
    </row>
    <row r="116" spans="6:6" ht="14.25" customHeight="1">
      <c r="F116" s="106"/>
    </row>
    <row r="117" spans="6:6" ht="14.25" customHeight="1">
      <c r="F117" s="106"/>
    </row>
    <row r="118" spans="6:6" ht="14.25" customHeight="1">
      <c r="F118" s="106"/>
    </row>
    <row r="119" spans="6:6" ht="14.25" customHeight="1">
      <c r="F119" s="106"/>
    </row>
    <row r="120" spans="6:6" ht="14.25" customHeight="1">
      <c r="F120" s="106"/>
    </row>
    <row r="121" spans="6:6" ht="14.25" customHeight="1">
      <c r="F121" s="106"/>
    </row>
    <row r="122" spans="6:6" ht="14.25" customHeight="1">
      <c r="F122" s="106"/>
    </row>
    <row r="123" spans="6:6" ht="14.25" customHeight="1">
      <c r="F123" s="106"/>
    </row>
    <row r="124" spans="6:6" ht="14.25" customHeight="1">
      <c r="F124" s="106"/>
    </row>
    <row r="125" spans="6:6" ht="14.25" customHeight="1">
      <c r="F125" s="106"/>
    </row>
    <row r="126" spans="6:6" ht="14.25" customHeight="1">
      <c r="F126" s="106"/>
    </row>
    <row r="127" spans="6:6" ht="14.25" customHeight="1">
      <c r="F127" s="106"/>
    </row>
    <row r="128" spans="6:6"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sheetData>
  <phoneticPr fontId="38" type="noConversion"/>
  <pageMargins left="0.7" right="0.7" top="0.75" bottom="0.75" header="0" footer="0"/>
  <pageSetup orientation="portrait"/>
  <tableParts count="8">
    <tablePart r:id="rId1"/>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00"/>
  <sheetViews>
    <sheetView workbookViewId="0">
      <selection activeCell="H22" sqref="H22"/>
    </sheetView>
  </sheetViews>
  <sheetFormatPr defaultColWidth="12.6875" defaultRowHeight="15" customHeight="1"/>
  <cols>
    <col min="1" max="5" width="12.6875" style="106"/>
    <col min="6" max="6" width="14.1875" style="106" customWidth="1"/>
    <col min="7" max="7" width="18.1875" customWidth="1"/>
    <col min="8" max="8" width="10.3125" customWidth="1"/>
    <col min="9" max="9" width="10" customWidth="1"/>
    <col min="10" max="10" width="8.875" customWidth="1"/>
    <col min="11" max="11" width="6.875" customWidth="1"/>
    <col min="12" max="12" width="10" customWidth="1"/>
    <col min="13" max="13" width="6.8125" customWidth="1"/>
    <col min="14" max="14" width="11.6875" customWidth="1"/>
    <col min="15" max="15" width="5.6875" customWidth="1"/>
    <col min="16" max="16" width="10" customWidth="1"/>
    <col min="17" max="17" width="12.3125" customWidth="1"/>
    <col min="18" max="18" width="6.6875" customWidth="1"/>
    <col min="19" max="19" width="6.625" customWidth="1"/>
    <col min="20" max="20" width="6.125" customWidth="1"/>
    <col min="21" max="21" width="8.875" customWidth="1"/>
    <col min="22" max="22" width="10.875" customWidth="1"/>
    <col min="23" max="23" width="11.875" customWidth="1"/>
    <col min="24" max="24" width="8.8125" customWidth="1"/>
    <col min="25" max="31" width="10" customWidth="1"/>
  </cols>
  <sheetData>
    <row r="1" spans="1:24" ht="14.25" customHeight="1">
      <c r="A1" s="179" t="s">
        <v>481</v>
      </c>
      <c r="B1" s="178"/>
      <c r="C1" s="178"/>
      <c r="D1" s="178"/>
      <c r="E1" s="178"/>
      <c r="F1" s="178"/>
      <c r="G1" s="3"/>
      <c r="H1" s="3"/>
      <c r="I1" s="3"/>
      <c r="J1" s="3"/>
      <c r="K1" s="3"/>
      <c r="L1" s="3"/>
      <c r="M1" s="3"/>
    </row>
    <row r="2" spans="1:24" ht="14.25" customHeight="1">
      <c r="F2" s="87"/>
      <c r="G2" s="3"/>
      <c r="H2" s="3"/>
      <c r="I2" s="3"/>
      <c r="J2" s="3"/>
      <c r="K2" s="3"/>
      <c r="L2" s="3"/>
      <c r="M2" s="3"/>
    </row>
    <row r="3" spans="1:24" ht="14.25" customHeight="1" thickBot="1">
      <c r="A3" s="106" t="s">
        <v>482</v>
      </c>
      <c r="F3" s="87"/>
      <c r="G3" s="3" t="s">
        <v>483</v>
      </c>
      <c r="H3" s="3"/>
      <c r="I3" s="3"/>
      <c r="J3" s="3"/>
      <c r="K3" s="3"/>
      <c r="L3" s="3"/>
      <c r="M3" s="3"/>
    </row>
    <row r="4" spans="1:24" ht="14.25" customHeight="1" thickBot="1">
      <c r="A4" s="96" t="s">
        <v>125</v>
      </c>
      <c r="B4" s="65" t="s">
        <v>196</v>
      </c>
      <c r="C4" s="65" t="s">
        <v>136</v>
      </c>
      <c r="D4" s="65" t="s">
        <v>147</v>
      </c>
      <c r="E4" s="203" t="s">
        <v>45</v>
      </c>
      <c r="G4" s="96" t="s">
        <v>66</v>
      </c>
      <c r="H4" s="207" t="s">
        <v>60</v>
      </c>
      <c r="I4" s="84" t="s">
        <v>139</v>
      </c>
      <c r="J4" s="86" t="s">
        <v>150</v>
      </c>
      <c r="K4" s="84" t="s">
        <v>142</v>
      </c>
      <c r="L4" s="84" t="s">
        <v>143</v>
      </c>
      <c r="M4" s="84" t="s">
        <v>146</v>
      </c>
      <c r="N4" s="84" t="s">
        <v>151</v>
      </c>
      <c r="O4" s="84" t="s">
        <v>152</v>
      </c>
      <c r="P4" s="84" t="s">
        <v>153</v>
      </c>
      <c r="Q4" s="84" t="s">
        <v>154</v>
      </c>
      <c r="R4" s="84" t="s">
        <v>84</v>
      </c>
      <c r="S4" s="84" t="s">
        <v>87</v>
      </c>
      <c r="T4" s="84" t="s">
        <v>90</v>
      </c>
      <c r="U4" s="208" t="s">
        <v>155</v>
      </c>
      <c r="V4" s="84" t="s">
        <v>156</v>
      </c>
      <c r="W4" s="84" t="s">
        <v>157</v>
      </c>
      <c r="X4" s="88" t="s">
        <v>45</v>
      </c>
    </row>
    <row r="5" spans="1:24" ht="14.25" customHeight="1">
      <c r="A5" s="89" t="s">
        <v>196</v>
      </c>
      <c r="B5" s="99">
        <v>-3</v>
      </c>
      <c r="C5" s="99">
        <v>-0.769551078621726</v>
      </c>
      <c r="D5" s="99">
        <v>-0.25181197299379954</v>
      </c>
      <c r="E5" s="223">
        <v>-0.31875876262441277</v>
      </c>
      <c r="G5" s="183" t="s">
        <v>60</v>
      </c>
      <c r="H5" s="211">
        <v>-1.6989700043360201</v>
      </c>
      <c r="I5" s="211">
        <v>-1.7958800173440801</v>
      </c>
      <c r="J5" s="212">
        <v>-2.0457574905606801</v>
      </c>
      <c r="K5" s="212">
        <v>-2.0457574905606801</v>
      </c>
      <c r="L5" s="212">
        <v>-1.50863830616573</v>
      </c>
      <c r="M5" s="212">
        <v>-2.3010299956639799</v>
      </c>
      <c r="N5" s="212">
        <v>-2.3010299956639799</v>
      </c>
      <c r="O5" s="212">
        <v>-2.15490195998574</v>
      </c>
      <c r="P5" s="212">
        <v>-0.25258819211357703</v>
      </c>
      <c r="Q5" s="212">
        <v>-0.694648630553376</v>
      </c>
      <c r="R5" s="212">
        <v>-0.35753547975787903</v>
      </c>
      <c r="S5" s="211">
        <v>-1.5376020021010399</v>
      </c>
      <c r="T5" s="211">
        <v>-1.63827216398241</v>
      </c>
      <c r="U5" s="211">
        <v>-1.56863623584101</v>
      </c>
      <c r="V5" s="211">
        <v>-0.39469495385889097</v>
      </c>
      <c r="W5" s="211">
        <v>-1.1804560644581299</v>
      </c>
      <c r="X5" s="213">
        <v>-0.32148162095988603</v>
      </c>
    </row>
    <row r="6" spans="1:24" ht="14.25" customHeight="1">
      <c r="A6" s="89" t="s">
        <v>136</v>
      </c>
      <c r="B6" s="99">
        <v>-2.6989700043360187</v>
      </c>
      <c r="C6" s="99">
        <v>-0.79588001734407521</v>
      </c>
      <c r="D6" s="99">
        <v>-0.3979400086720376</v>
      </c>
      <c r="E6" s="223">
        <v>-0.38721614328026455</v>
      </c>
      <c r="G6" s="92" t="s">
        <v>139</v>
      </c>
      <c r="H6" s="211">
        <v>-1.82390874094432</v>
      </c>
      <c r="I6" s="211">
        <v>-1.7958800173440801</v>
      </c>
      <c r="J6" s="212">
        <v>-1.3979400086720399</v>
      </c>
      <c r="K6" s="212">
        <v>-2.15490195998574</v>
      </c>
      <c r="L6" s="212">
        <v>-1.48148606012211</v>
      </c>
      <c r="M6" s="212">
        <v>-2.2218487496163601</v>
      </c>
      <c r="N6" s="212">
        <v>-2.3010299956639799</v>
      </c>
      <c r="O6" s="212">
        <v>-2</v>
      </c>
      <c r="P6" s="212">
        <v>-0.40120949323688498</v>
      </c>
      <c r="Q6" s="212">
        <v>-0.68824613894424602</v>
      </c>
      <c r="R6" s="212">
        <v>-0.24108810760202601</v>
      </c>
      <c r="S6" s="211">
        <v>-1.6575773191777901</v>
      </c>
      <c r="T6" s="211">
        <v>-1.4559319556497201</v>
      </c>
      <c r="U6" s="211">
        <v>-1.56863623584101</v>
      </c>
      <c r="V6" s="211">
        <v>-1.8860566476931599</v>
      </c>
      <c r="W6" s="211">
        <v>-1.13076828026902</v>
      </c>
      <c r="X6" s="213">
        <v>-0.38721614328026499</v>
      </c>
    </row>
    <row r="7" spans="1:24" ht="14.25" customHeight="1">
      <c r="A7" s="89" t="s">
        <v>147</v>
      </c>
      <c r="B7" s="99">
        <v>-0.69464863055337622</v>
      </c>
      <c r="C7" s="99">
        <v>-1.0457574905606752</v>
      </c>
      <c r="D7" s="99">
        <v>-0.46852108295774486</v>
      </c>
      <c r="E7" s="223">
        <v>-0.3979400086720376</v>
      </c>
      <c r="G7" s="91" t="s">
        <v>150</v>
      </c>
      <c r="H7" s="211">
        <v>-1.95860731484178</v>
      </c>
      <c r="I7" s="211">
        <v>-1.7958800173440801</v>
      </c>
      <c r="J7" s="212">
        <v>-1.5228787452803401</v>
      </c>
      <c r="K7" s="212">
        <v>-2.6989700043360201</v>
      </c>
      <c r="L7" s="212">
        <v>-1.63827216398241</v>
      </c>
      <c r="M7" s="212">
        <v>-2.5228787452803401</v>
      </c>
      <c r="N7" s="212">
        <v>-2.3010299956639799</v>
      </c>
      <c r="O7" s="212">
        <v>-1.7695510786217299</v>
      </c>
      <c r="P7" s="212">
        <v>-0.46344155742846999</v>
      </c>
      <c r="Q7" s="212">
        <v>-0.42365864979420698</v>
      </c>
      <c r="R7" s="212">
        <v>-0.85698519974590504</v>
      </c>
      <c r="S7" s="211">
        <v>-1.5376020021010399</v>
      </c>
      <c r="T7" s="211">
        <v>-1.4089353929735</v>
      </c>
      <c r="U7" s="211">
        <v>-1.74472749489669</v>
      </c>
      <c r="V7" s="211">
        <v>-1.3010299956639799</v>
      </c>
      <c r="W7" s="211">
        <v>-1.36653154442041</v>
      </c>
      <c r="X7" s="213">
        <v>-0.396855627379818</v>
      </c>
    </row>
    <row r="8" spans="1:24" ht="14.25" customHeight="1">
      <c r="A8" s="89" t="s">
        <v>45</v>
      </c>
      <c r="B8" s="99">
        <v>-0.69897000433601875</v>
      </c>
      <c r="C8" s="99">
        <v>-1.0457574905606752</v>
      </c>
      <c r="D8" s="99">
        <v>-0.45593195564972439</v>
      </c>
      <c r="E8" s="223">
        <v>-0.45593195564972439</v>
      </c>
      <c r="G8" s="92" t="s">
        <v>142</v>
      </c>
      <c r="H8" s="211">
        <v>-1.85387196432176</v>
      </c>
      <c r="I8" s="211">
        <v>-1.7958800173440801</v>
      </c>
      <c r="J8" s="212">
        <v>-1.6575773191777901</v>
      </c>
      <c r="K8" s="212">
        <v>-3</v>
      </c>
      <c r="L8" s="212">
        <v>-1.6989700043360201</v>
      </c>
      <c r="M8" s="212">
        <v>-2.3010299956639799</v>
      </c>
      <c r="N8" s="212">
        <v>-2.0457574905606801</v>
      </c>
      <c r="O8" s="212">
        <v>-2.0457574905606801</v>
      </c>
      <c r="P8" s="212">
        <v>-0.45717457304081999</v>
      </c>
      <c r="Q8" s="212">
        <v>-0.30102999566398098</v>
      </c>
      <c r="R8" s="212">
        <v>-1.0132282657337599</v>
      </c>
      <c r="S8" s="211">
        <v>-1.6989700043360201</v>
      </c>
      <c r="T8" s="211">
        <v>-1.4202164033831901</v>
      </c>
      <c r="U8" s="211">
        <v>-1.7695510786217299</v>
      </c>
      <c r="V8" s="211">
        <v>-1.17392519729917</v>
      </c>
      <c r="W8" s="211">
        <v>-1.56863623584101</v>
      </c>
      <c r="X8" s="213">
        <v>-0.45967052520912599</v>
      </c>
    </row>
    <row r="9" spans="1:24" ht="14.25" customHeight="1">
      <c r="A9" s="89"/>
      <c r="B9" s="99">
        <v>-0.42021640338318983</v>
      </c>
      <c r="C9" s="99">
        <v>-0.92081875395237522</v>
      </c>
      <c r="D9" s="99">
        <v>-0.33724216831842591</v>
      </c>
      <c r="E9" s="223">
        <v>-0.42021640338318983</v>
      </c>
      <c r="G9" s="92" t="s">
        <v>143</v>
      </c>
      <c r="H9" s="211">
        <v>-1.6989700043360201</v>
      </c>
      <c r="I9" s="211">
        <v>-1.7958800173440801</v>
      </c>
      <c r="J9" s="212">
        <v>-1.50863830616573</v>
      </c>
      <c r="K9" s="212">
        <v>-2.0969100130080598</v>
      </c>
      <c r="L9" s="212">
        <v>-1.92081875395238</v>
      </c>
      <c r="M9" s="214"/>
      <c r="N9" s="212">
        <v>-2.2218487496163601</v>
      </c>
      <c r="O9" s="214"/>
      <c r="P9" s="212">
        <v>-0.33818731446273897</v>
      </c>
      <c r="Q9" s="212"/>
      <c r="R9" s="212">
        <v>-1.2006594505464201</v>
      </c>
      <c r="S9" s="211">
        <v>-1.46852108295774</v>
      </c>
      <c r="T9" s="214"/>
      <c r="U9" s="211">
        <v>-1.48148606012211</v>
      </c>
      <c r="V9" s="214"/>
      <c r="W9" s="214"/>
      <c r="X9" s="213">
        <v>-0.41793663708829099</v>
      </c>
    </row>
    <row r="10" spans="1:24" ht="14.25" customHeight="1">
      <c r="A10" s="89"/>
      <c r="B10" s="99">
        <v>-0.3010299956639812</v>
      </c>
      <c r="C10" s="99">
        <v>-1.031517051446065</v>
      </c>
      <c r="D10" s="99">
        <v>-0.40893539297350079</v>
      </c>
      <c r="E10" s="223">
        <v>-0.48148606012211248</v>
      </c>
      <c r="G10" s="92" t="s">
        <v>146</v>
      </c>
      <c r="H10" s="211">
        <v>-1.63827216398241</v>
      </c>
      <c r="I10" s="211">
        <v>-1.7958800173440801</v>
      </c>
      <c r="J10" s="212">
        <v>-1.6197887582883901</v>
      </c>
      <c r="K10" s="214"/>
      <c r="L10" s="214"/>
      <c r="M10" s="214"/>
      <c r="N10" s="212">
        <v>-2.15490195998574</v>
      </c>
      <c r="O10" s="214"/>
      <c r="P10" s="212">
        <v>-0.41005039867429199</v>
      </c>
      <c r="Q10" s="212"/>
      <c r="R10" s="212">
        <v>-0.211831628858832</v>
      </c>
      <c r="S10" s="211">
        <v>-1.82390874094432</v>
      </c>
      <c r="T10" s="214"/>
      <c r="U10" s="211">
        <v>-1.6575773191777901</v>
      </c>
      <c r="V10" s="214"/>
      <c r="W10" s="214"/>
      <c r="X10" s="213">
        <v>-0.47886191629596397</v>
      </c>
    </row>
    <row r="11" spans="1:24" ht="14.25" customHeight="1">
      <c r="A11" s="89"/>
      <c r="B11" s="99">
        <v>-2</v>
      </c>
      <c r="C11" s="99">
        <v>-0.49620931694281889</v>
      </c>
      <c r="D11" s="99">
        <v>-0.35654732351381258</v>
      </c>
      <c r="E11" s="223">
        <v>-0.50863830616572736</v>
      </c>
      <c r="G11" s="92" t="s">
        <v>151</v>
      </c>
      <c r="H11" s="211">
        <v>-1.92081875395238</v>
      </c>
      <c r="I11" s="211">
        <v>-1.7958800173440801</v>
      </c>
      <c r="J11" s="212">
        <v>-1.7695510786217299</v>
      </c>
      <c r="K11" s="214"/>
      <c r="L11" s="214"/>
      <c r="M11" s="214"/>
      <c r="N11" s="212">
        <v>-2.3979400086720402</v>
      </c>
      <c r="O11" s="214"/>
      <c r="P11" s="212">
        <v>-0.35163998901906801</v>
      </c>
      <c r="Q11" s="212"/>
      <c r="R11" s="211">
        <v>-0.140261433802853</v>
      </c>
      <c r="S11" s="211">
        <v>-1.6020599913279601</v>
      </c>
      <c r="T11" s="214"/>
      <c r="U11" s="211">
        <v>-1.58502665202918</v>
      </c>
      <c r="V11" s="214"/>
      <c r="W11" s="214"/>
      <c r="X11" s="213">
        <v>-0.515700160653214</v>
      </c>
    </row>
    <row r="12" spans="1:24" ht="14.25" customHeight="1">
      <c r="A12" s="89"/>
      <c r="B12" s="99">
        <v>-2</v>
      </c>
      <c r="C12" s="99">
        <v>-0.42021640338318983</v>
      </c>
      <c r="D12" s="99">
        <v>-0.32790214206428259</v>
      </c>
      <c r="E12" s="223">
        <v>-0.55284196865778079</v>
      </c>
      <c r="G12" s="92" t="s">
        <v>152</v>
      </c>
      <c r="H12" s="211">
        <v>-1.95860731484178</v>
      </c>
      <c r="I12" s="211">
        <v>-1.7958800173440801</v>
      </c>
      <c r="J12" s="212">
        <v>-1.82390874094432</v>
      </c>
      <c r="K12" s="214"/>
      <c r="L12" s="214"/>
      <c r="M12" s="214"/>
      <c r="N12" s="212">
        <v>-2.3010299956639799</v>
      </c>
      <c r="O12" s="214"/>
      <c r="P12" s="212">
        <v>-0.32697909287110399</v>
      </c>
      <c r="Q12" s="212"/>
      <c r="R12" s="211">
        <v>-0.92811799269387496</v>
      </c>
      <c r="S12" s="211">
        <v>-1.50863830616573</v>
      </c>
      <c r="T12" s="214"/>
      <c r="U12" s="211">
        <v>-1.74472749489669</v>
      </c>
      <c r="V12" s="214"/>
      <c r="W12" s="214"/>
      <c r="X12" s="213">
        <v>-0.55909091793478205</v>
      </c>
    </row>
    <row r="13" spans="1:24" ht="14.25" customHeight="1">
      <c r="A13" s="89"/>
      <c r="B13" s="99">
        <v>-1.6989700043360187</v>
      </c>
      <c r="C13" s="99">
        <v>-0.35738859534049716</v>
      </c>
      <c r="D13" s="99">
        <v>-1.5228787452803376</v>
      </c>
      <c r="E13" s="223">
        <v>-0.42021640338318983</v>
      </c>
      <c r="G13" s="92" t="s">
        <v>153</v>
      </c>
      <c r="H13" s="211">
        <v>-1.6020599913279601</v>
      </c>
      <c r="I13" s="211">
        <v>-1.7958800173440801</v>
      </c>
      <c r="J13" s="212">
        <v>-1.6989700043360201</v>
      </c>
      <c r="K13" s="214"/>
      <c r="L13" s="214"/>
      <c r="M13" s="214"/>
      <c r="N13" s="212">
        <v>-2.3010299956639799</v>
      </c>
      <c r="O13" s="214"/>
      <c r="P13" s="212"/>
      <c r="Q13" s="212"/>
      <c r="R13" s="211">
        <v>-1.1366771398795401</v>
      </c>
      <c r="S13" s="211">
        <v>-1.46852108295774</v>
      </c>
      <c r="T13" s="214"/>
      <c r="U13" s="211">
        <v>-1.6197887582883901</v>
      </c>
      <c r="V13" s="214"/>
      <c r="W13" s="214"/>
      <c r="X13" s="213">
        <v>-0.41566877563246901</v>
      </c>
    </row>
    <row r="14" spans="1:24" ht="14.25" customHeight="1">
      <c r="A14" s="89"/>
      <c r="B14" s="99">
        <v>-2</v>
      </c>
      <c r="C14" s="99">
        <v>-0.2441251443275094</v>
      </c>
      <c r="D14" s="99">
        <v>-1.5228787452803376</v>
      </c>
      <c r="E14" s="223">
        <v>-0.46852108295774486</v>
      </c>
      <c r="G14" s="92" t="s">
        <v>154</v>
      </c>
      <c r="H14" s="211">
        <v>-1.95860731484178</v>
      </c>
      <c r="I14" s="214"/>
      <c r="J14" s="212">
        <v>-1.5528419686577799</v>
      </c>
      <c r="K14" s="214"/>
      <c r="L14" s="214"/>
      <c r="M14" s="214"/>
      <c r="N14" s="212">
        <v>-2.0969100130080598</v>
      </c>
      <c r="O14" s="214"/>
      <c r="P14" s="212"/>
      <c r="Q14" s="212"/>
      <c r="R14" s="211">
        <v>-1.27572413039921</v>
      </c>
      <c r="S14" s="211">
        <v>-1.56863623584101</v>
      </c>
      <c r="T14" s="214"/>
      <c r="U14" s="211">
        <v>-0.64016451766011195</v>
      </c>
      <c r="V14" s="214"/>
      <c r="W14" s="214"/>
      <c r="X14" s="213">
        <v>-0.46344155742846999</v>
      </c>
    </row>
    <row r="15" spans="1:24" ht="14.25" customHeight="1">
      <c r="A15" s="89"/>
      <c r="B15" s="99"/>
      <c r="C15" s="99">
        <v>-0.85667883652453114</v>
      </c>
      <c r="D15" s="99">
        <v>-1.6989700043360187</v>
      </c>
      <c r="E15" s="223">
        <v>-0.42021640338318983</v>
      </c>
      <c r="G15" s="92" t="s">
        <v>84</v>
      </c>
      <c r="H15" s="211">
        <v>-1.95860731484178</v>
      </c>
      <c r="I15" s="214"/>
      <c r="J15" s="212">
        <v>-1.82390874094432</v>
      </c>
      <c r="K15" s="214"/>
      <c r="L15" s="214"/>
      <c r="M15" s="214"/>
      <c r="N15" s="214"/>
      <c r="O15" s="214"/>
      <c r="P15" s="212"/>
      <c r="Q15" s="212"/>
      <c r="R15" s="214"/>
      <c r="S15" s="211">
        <v>-1.6989700043360201</v>
      </c>
      <c r="T15" s="214"/>
      <c r="U15" s="211">
        <v>-0.39469495385889097</v>
      </c>
      <c r="V15" s="214"/>
      <c r="W15" s="214"/>
      <c r="X15" s="213">
        <v>-0.41793663708829099</v>
      </c>
    </row>
    <row r="16" spans="1:24" ht="14.25" customHeight="1">
      <c r="A16" s="89"/>
      <c r="B16" s="99"/>
      <c r="C16" s="99">
        <v>-1</v>
      </c>
      <c r="D16" s="99">
        <v>-1.6989700043360187</v>
      </c>
      <c r="E16" s="223">
        <v>-0.56863623584101264</v>
      </c>
      <c r="G16" s="92" t="s">
        <v>87</v>
      </c>
      <c r="H16" s="211">
        <v>-1.7695510786217299</v>
      </c>
      <c r="I16" s="214"/>
      <c r="J16" s="212">
        <v>-1.46852108295774</v>
      </c>
      <c r="K16" s="214"/>
      <c r="L16" s="214"/>
      <c r="M16" s="214"/>
      <c r="N16" s="214"/>
      <c r="O16" s="214"/>
      <c r="P16" s="212"/>
      <c r="Q16" s="212"/>
      <c r="R16" s="214"/>
      <c r="S16" s="211">
        <v>-1.67778070526608</v>
      </c>
      <c r="T16" s="214"/>
      <c r="U16" s="214"/>
      <c r="V16" s="214"/>
      <c r="W16" s="214"/>
      <c r="X16" s="213">
        <v>-0.56703070912559395</v>
      </c>
    </row>
    <row r="17" spans="1:24" ht="14.25" customHeight="1">
      <c r="A17" s="89"/>
      <c r="B17" s="99"/>
      <c r="C17" s="99">
        <v>-1.2033193955841626</v>
      </c>
      <c r="D17" s="99">
        <v>-1.5228787452803376</v>
      </c>
      <c r="E17" s="223">
        <v>-0.45593195564972439</v>
      </c>
      <c r="G17" s="92" t="s">
        <v>90</v>
      </c>
      <c r="H17" s="214"/>
      <c r="I17" s="214"/>
      <c r="J17" s="212">
        <v>-1.58502665202918</v>
      </c>
      <c r="K17" s="214"/>
      <c r="L17" s="214"/>
      <c r="M17" s="214"/>
      <c r="N17" s="214"/>
      <c r="O17" s="215"/>
      <c r="P17" s="212"/>
      <c r="Q17" s="212"/>
      <c r="R17" s="214"/>
      <c r="S17" s="211">
        <v>-2.0969100130080598</v>
      </c>
      <c r="T17" s="214"/>
      <c r="U17" s="214"/>
      <c r="V17" s="214"/>
      <c r="W17" s="214"/>
      <c r="X17" s="213">
        <v>-0.46092390120722299</v>
      </c>
    </row>
    <row r="18" spans="1:24" ht="14.25" customHeight="1">
      <c r="A18" s="89"/>
      <c r="B18" s="99"/>
      <c r="C18" s="99">
        <v>-0.21467016498923297</v>
      </c>
      <c r="D18" s="99">
        <v>-1.6989700043360187</v>
      </c>
      <c r="E18" s="223">
        <v>-0.50863830616572736</v>
      </c>
      <c r="G18" s="205" t="s">
        <v>155</v>
      </c>
      <c r="H18" s="214"/>
      <c r="I18" s="214"/>
      <c r="J18" s="212">
        <v>-1.72124639904717</v>
      </c>
      <c r="K18" s="214"/>
      <c r="L18" s="214"/>
      <c r="M18" s="214"/>
      <c r="N18" s="214"/>
      <c r="O18" s="214"/>
      <c r="P18" s="212"/>
      <c r="Q18" s="212"/>
      <c r="R18" s="214"/>
      <c r="S18" s="211">
        <v>-1.32790214206428</v>
      </c>
      <c r="T18" s="214"/>
      <c r="U18" s="214"/>
      <c r="V18" s="214"/>
      <c r="W18" s="214"/>
      <c r="X18" s="213">
        <v>-0.51427857351841999</v>
      </c>
    </row>
    <row r="19" spans="1:24" ht="14.25" customHeight="1">
      <c r="A19" s="89"/>
      <c r="B19" s="99"/>
      <c r="C19" s="99">
        <v>-0.14027176041665509</v>
      </c>
      <c r="D19" s="99">
        <v>-1.5228787452803376</v>
      </c>
      <c r="E19" s="223">
        <v>-0.55284196865778079</v>
      </c>
      <c r="G19" s="92" t="s">
        <v>156</v>
      </c>
      <c r="H19" s="214"/>
      <c r="I19" s="214"/>
      <c r="J19" s="212">
        <v>-1.67778070526608</v>
      </c>
      <c r="K19" s="214"/>
      <c r="L19" s="214"/>
      <c r="M19" s="214"/>
      <c r="N19" s="214"/>
      <c r="O19" s="212"/>
      <c r="P19" s="212"/>
      <c r="Q19" s="212"/>
      <c r="R19" s="214"/>
      <c r="S19" s="212">
        <v>-1.5228787452803401</v>
      </c>
      <c r="T19" s="214"/>
      <c r="U19" s="214"/>
      <c r="V19" s="214"/>
      <c r="W19" s="214"/>
      <c r="X19" s="213">
        <v>-0.56066730616973703</v>
      </c>
    </row>
    <row r="20" spans="1:24" ht="14.25" customHeight="1">
      <c r="A20" s="89"/>
      <c r="B20" s="99"/>
      <c r="C20" s="99">
        <v>-0.92703897885130304</v>
      </c>
      <c r="D20" s="99">
        <v>-1.6989700043360187</v>
      </c>
      <c r="E20" s="223">
        <v>-0.55284196865778079</v>
      </c>
      <c r="G20" s="92" t="s">
        <v>157</v>
      </c>
      <c r="H20" s="214"/>
      <c r="I20" s="214"/>
      <c r="J20" s="212">
        <v>-1.67778070526608</v>
      </c>
      <c r="K20" s="214"/>
      <c r="L20" s="214"/>
      <c r="M20" s="214"/>
      <c r="N20" s="214"/>
      <c r="O20" s="214"/>
      <c r="P20" s="212"/>
      <c r="Q20" s="212"/>
      <c r="R20" s="214"/>
      <c r="S20" s="211">
        <v>-1.4559319556497201</v>
      </c>
      <c r="T20" s="214"/>
      <c r="U20" s="214"/>
      <c r="V20" s="214"/>
      <c r="W20" s="214"/>
      <c r="X20" s="213">
        <v>-0.54821356447571001</v>
      </c>
    </row>
    <row r="21" spans="1:24" ht="14.25" customHeight="1">
      <c r="A21" s="89"/>
      <c r="B21" s="99"/>
      <c r="C21" s="99">
        <v>-1.1380464911518775</v>
      </c>
      <c r="D21" s="99">
        <v>-1.6989700043360187</v>
      </c>
      <c r="E21" s="223">
        <v>-0.56863623584101264</v>
      </c>
      <c r="G21" s="91" t="s">
        <v>45</v>
      </c>
      <c r="H21" s="214"/>
      <c r="I21" s="214"/>
      <c r="J21" s="212">
        <v>-1.5528419686577799</v>
      </c>
      <c r="K21" s="214"/>
      <c r="L21" s="214"/>
      <c r="M21" s="214"/>
      <c r="N21" s="214"/>
      <c r="O21" s="214"/>
      <c r="P21" s="212"/>
      <c r="Q21" s="212"/>
      <c r="R21" s="214"/>
      <c r="S21" s="211">
        <v>-1.2839966563652001</v>
      </c>
      <c r="T21" s="214"/>
      <c r="U21" s="214"/>
      <c r="V21" s="214"/>
      <c r="W21" s="214"/>
      <c r="X21" s="213">
        <v>-0.56543109596580099</v>
      </c>
    </row>
    <row r="22" spans="1:24" ht="14.25" customHeight="1">
      <c r="A22" s="89"/>
      <c r="B22" s="99"/>
      <c r="C22" s="99">
        <v>-1.27862770767678</v>
      </c>
      <c r="D22" s="99">
        <v>-0.64016451766011195</v>
      </c>
      <c r="E22" s="223">
        <v>-0.61978875828839397</v>
      </c>
      <c r="G22" s="89"/>
      <c r="H22" s="214"/>
      <c r="I22" s="214"/>
      <c r="J22" s="212">
        <v>-1.5528419686577799</v>
      </c>
      <c r="K22" s="214"/>
      <c r="L22" s="214"/>
      <c r="M22" s="214"/>
      <c r="N22" s="214"/>
      <c r="O22" s="214"/>
      <c r="P22" s="212"/>
      <c r="Q22" s="212"/>
      <c r="R22" s="214"/>
      <c r="S22" s="211">
        <v>-1.3979400086720399</v>
      </c>
      <c r="T22" s="214"/>
      <c r="U22" s="214"/>
      <c r="V22" s="214"/>
      <c r="W22" s="214"/>
      <c r="X22" s="213">
        <v>-0.62342304294348805</v>
      </c>
    </row>
    <row r="23" spans="1:24" ht="14.25" customHeight="1">
      <c r="A23" s="89"/>
      <c r="B23" s="99"/>
      <c r="C23" s="99">
        <v>-1.9323388378356872</v>
      </c>
      <c r="D23" s="99">
        <v>-0.39469495385889053</v>
      </c>
      <c r="E23" s="223">
        <v>-0.50863830616572736</v>
      </c>
      <c r="G23" s="89"/>
      <c r="H23" s="214"/>
      <c r="I23" s="214"/>
      <c r="J23" s="214"/>
      <c r="K23" s="214"/>
      <c r="L23" s="214"/>
      <c r="M23" s="212"/>
      <c r="N23" s="214"/>
      <c r="O23" s="214"/>
      <c r="P23" s="214"/>
      <c r="Q23" s="214"/>
      <c r="R23" s="214"/>
      <c r="S23" s="211">
        <v>-1.3010299956639799</v>
      </c>
      <c r="T23" s="214"/>
      <c r="U23" s="214"/>
      <c r="V23" s="214"/>
      <c r="W23" s="214"/>
      <c r="X23" s="213">
        <v>-0.50723961097316195</v>
      </c>
    </row>
    <row r="24" spans="1:24" ht="14.25" customHeight="1">
      <c r="A24" s="89"/>
      <c r="B24" s="99"/>
      <c r="C24" s="99">
        <v>-2.0663925132393022</v>
      </c>
      <c r="D24" s="99">
        <v>-1.8860566476931633</v>
      </c>
      <c r="E24" s="223">
        <v>-0.38721614328026455</v>
      </c>
      <c r="G24" s="89"/>
      <c r="H24" s="214"/>
      <c r="I24" s="214"/>
      <c r="J24" s="214"/>
      <c r="K24" s="214"/>
      <c r="L24" s="214"/>
      <c r="M24" s="212"/>
      <c r="N24" s="214"/>
      <c r="O24" s="214"/>
      <c r="P24" s="214"/>
      <c r="Q24" s="214"/>
      <c r="R24" s="214"/>
      <c r="S24" s="211">
        <v>-1.34678748622466</v>
      </c>
      <c r="T24" s="214"/>
      <c r="U24" s="214"/>
      <c r="V24" s="214"/>
      <c r="W24" s="214"/>
      <c r="X24" s="213">
        <v>-0.38827669199265802</v>
      </c>
    </row>
    <row r="25" spans="1:24" ht="14.25" customHeight="1">
      <c r="A25" s="89"/>
      <c r="B25" s="99"/>
      <c r="C25" s="99">
        <v>-1.7419028806189154</v>
      </c>
      <c r="D25" s="99">
        <v>-1.3010299956639813</v>
      </c>
      <c r="E25" s="223">
        <v>-0.53760200210104392</v>
      </c>
      <c r="G25" s="89"/>
      <c r="H25" s="214"/>
      <c r="I25" s="214"/>
      <c r="J25" s="214"/>
      <c r="K25" s="214"/>
      <c r="L25" s="214"/>
      <c r="M25" s="212"/>
      <c r="N25" s="214"/>
      <c r="O25" s="214"/>
      <c r="P25" s="214"/>
      <c r="Q25" s="214"/>
      <c r="R25" s="214"/>
      <c r="S25" s="211">
        <v>-1.72124639904717</v>
      </c>
      <c r="T25" s="214"/>
      <c r="U25" s="214"/>
      <c r="V25" s="214"/>
      <c r="W25" s="214"/>
      <c r="X25" s="213">
        <v>-0.53610701101409297</v>
      </c>
    </row>
    <row r="26" spans="1:24" ht="14.25" customHeight="1">
      <c r="A26" s="89"/>
      <c r="B26" s="99"/>
      <c r="C26" s="99">
        <v>-1.6677165603788311</v>
      </c>
      <c r="D26" s="99">
        <v>-1.1739251972991736</v>
      </c>
      <c r="E26" s="223">
        <v>-0.6777807052660807</v>
      </c>
      <c r="G26" s="89"/>
      <c r="H26" s="214"/>
      <c r="I26" s="214"/>
      <c r="J26" s="214"/>
      <c r="K26" s="214"/>
      <c r="L26" s="214"/>
      <c r="M26" s="212"/>
      <c r="N26" s="214"/>
      <c r="O26" s="214"/>
      <c r="P26" s="214"/>
      <c r="Q26" s="214"/>
      <c r="R26" s="214"/>
      <c r="S26" s="211">
        <v>-1.63827216398241</v>
      </c>
      <c r="T26" s="214"/>
      <c r="U26" s="214"/>
      <c r="V26" s="214"/>
      <c r="W26" s="214"/>
      <c r="X26" s="213">
        <v>-0.68193666503723804</v>
      </c>
    </row>
    <row r="27" spans="1:24" ht="14.25" customHeight="1">
      <c r="A27" s="89"/>
      <c r="B27" s="99"/>
      <c r="C27" s="99">
        <v>-1.7490904480931821</v>
      </c>
      <c r="D27" s="99">
        <v>-1.6575773191777938</v>
      </c>
      <c r="E27" s="223">
        <v>-0.50863830616572736</v>
      </c>
      <c r="G27" s="89"/>
      <c r="H27" s="214"/>
      <c r="I27" s="214"/>
      <c r="J27" s="214"/>
      <c r="K27" s="214"/>
      <c r="L27" s="214"/>
      <c r="M27" s="212"/>
      <c r="N27" s="214"/>
      <c r="O27" s="214"/>
      <c r="P27" s="214"/>
      <c r="Q27" s="214"/>
      <c r="R27" s="214"/>
      <c r="S27" s="211">
        <v>-1.74472749489669</v>
      </c>
      <c r="T27" s="214"/>
      <c r="U27" s="214"/>
      <c r="V27" s="214"/>
      <c r="W27" s="214"/>
      <c r="X27" s="213">
        <v>-0.51144928349955598</v>
      </c>
    </row>
    <row r="28" spans="1:24" ht="14.25" customHeight="1">
      <c r="A28" s="89"/>
      <c r="B28" s="99"/>
      <c r="C28" s="99">
        <v>-1.54280846869877</v>
      </c>
      <c r="D28" s="99">
        <v>-1.3467874862246563</v>
      </c>
      <c r="E28" s="223">
        <v>-0.61978875828839397</v>
      </c>
      <c r="G28" s="89"/>
      <c r="H28" s="214"/>
      <c r="I28" s="214"/>
      <c r="J28" s="214"/>
      <c r="K28" s="214"/>
      <c r="L28" s="214"/>
      <c r="M28" s="212"/>
      <c r="N28" s="214"/>
      <c r="O28" s="214"/>
      <c r="P28" s="214"/>
      <c r="Q28" s="214"/>
      <c r="R28" s="214"/>
      <c r="S28" s="211">
        <v>-1.56863623584101</v>
      </c>
      <c r="T28" s="214"/>
      <c r="U28" s="214"/>
      <c r="V28" s="214"/>
      <c r="W28" s="214"/>
      <c r="X28" s="213">
        <v>-0.62708799702989304</v>
      </c>
    </row>
    <row r="29" spans="1:24" ht="14.25" customHeight="1">
      <c r="A29" s="89"/>
      <c r="B29" s="99"/>
      <c r="C29" s="99">
        <v>-1.6638200659270401</v>
      </c>
      <c r="D29" s="99">
        <v>-0.73282827159698616</v>
      </c>
      <c r="E29" s="223">
        <v>-0.6777807052660807</v>
      </c>
      <c r="G29" s="89"/>
      <c r="H29" s="214"/>
      <c r="I29" s="214"/>
      <c r="J29" s="214"/>
      <c r="K29" s="214"/>
      <c r="L29" s="214"/>
      <c r="M29" s="212"/>
      <c r="N29" s="214"/>
      <c r="O29" s="214"/>
      <c r="P29" s="214"/>
      <c r="Q29" s="214"/>
      <c r="R29" s="214"/>
      <c r="S29" s="211">
        <v>-1.58502665202918</v>
      </c>
      <c r="T29" s="214"/>
      <c r="U29" s="214"/>
      <c r="V29" s="214"/>
      <c r="W29" s="214"/>
      <c r="X29" s="213">
        <v>-0.67571754470230705</v>
      </c>
    </row>
    <row r="30" spans="1:24" ht="14.25" customHeight="1">
      <c r="A30" s="89"/>
      <c r="B30" s="99"/>
      <c r="C30" s="99">
        <v>-1.5318201711553598</v>
      </c>
      <c r="D30" s="99">
        <v>-0.83564714421556296</v>
      </c>
      <c r="E30" s="223">
        <v>-0.56863623584101264</v>
      </c>
      <c r="G30" s="89"/>
      <c r="H30" s="214"/>
      <c r="I30" s="214"/>
      <c r="J30" s="214"/>
      <c r="K30" s="214"/>
      <c r="L30" s="214"/>
      <c r="M30" s="212"/>
      <c r="N30" s="214"/>
      <c r="O30" s="214"/>
      <c r="P30" s="214"/>
      <c r="Q30" s="214"/>
      <c r="R30" s="214"/>
      <c r="S30" s="211">
        <v>-2</v>
      </c>
      <c r="T30" s="214"/>
      <c r="U30" s="214"/>
      <c r="V30" s="214"/>
      <c r="W30" s="214"/>
      <c r="X30" s="213">
        <v>-0.57024771999759205</v>
      </c>
    </row>
    <row r="31" spans="1:24" ht="14.25" customHeight="1">
      <c r="A31" s="89"/>
      <c r="B31" s="99"/>
      <c r="C31" s="99">
        <v>-1.6944280993575822</v>
      </c>
      <c r="D31" s="99">
        <v>-1.2146701649892331</v>
      </c>
      <c r="E31" s="223">
        <v>-0.52287874528033762</v>
      </c>
      <c r="G31" s="183"/>
      <c r="H31" s="216"/>
      <c r="I31" s="214"/>
      <c r="J31" s="214"/>
      <c r="K31" s="214"/>
      <c r="L31" s="214"/>
      <c r="M31" s="212"/>
      <c r="N31" s="214"/>
      <c r="O31" s="214"/>
      <c r="P31" s="214"/>
      <c r="Q31" s="214"/>
      <c r="R31" s="214"/>
      <c r="S31" s="211">
        <v>-1.74472749489669</v>
      </c>
      <c r="T31" s="214"/>
      <c r="U31" s="214"/>
      <c r="V31" s="214"/>
      <c r="W31" s="214"/>
      <c r="X31" s="213">
        <v>-0.51712641639124601</v>
      </c>
    </row>
    <row r="32" spans="1:24" ht="14.25" customHeight="1">
      <c r="A32" s="89"/>
      <c r="B32" s="99"/>
      <c r="C32" s="99">
        <v>-1.4712572579334344</v>
      </c>
      <c r="D32" s="99">
        <v>-1.1804560644581312</v>
      </c>
      <c r="E32" s="223">
        <v>-0.44369749923271273</v>
      </c>
      <c r="G32" s="89"/>
      <c r="H32" s="214"/>
      <c r="I32" s="214"/>
      <c r="J32" s="214"/>
      <c r="K32" s="214"/>
      <c r="L32" s="214"/>
      <c r="M32" s="212"/>
      <c r="N32" s="214"/>
      <c r="O32" s="214"/>
      <c r="P32" s="214"/>
      <c r="Q32" s="214"/>
      <c r="R32" s="214"/>
      <c r="S32" s="211">
        <v>-1.10237290870956</v>
      </c>
      <c r="T32" s="214"/>
      <c r="U32" s="214"/>
      <c r="V32" s="214"/>
      <c r="W32" s="214"/>
      <c r="X32" s="213">
        <v>-0.44129142946683397</v>
      </c>
    </row>
    <row r="33" spans="1:24" ht="14.25" customHeight="1">
      <c r="A33" s="89"/>
      <c r="B33" s="99"/>
      <c r="C33" s="99">
        <v>-1.8196229148314726</v>
      </c>
      <c r="D33" s="99">
        <v>-1.1307682802690238</v>
      </c>
      <c r="E33" s="223">
        <v>-0.58502665202918203</v>
      </c>
      <c r="G33" s="91"/>
      <c r="H33" s="212"/>
      <c r="I33" s="214"/>
      <c r="J33" s="214"/>
      <c r="K33" s="214"/>
      <c r="L33" s="214"/>
      <c r="M33" s="212"/>
      <c r="N33" s="214"/>
      <c r="O33" s="214"/>
      <c r="P33" s="214"/>
      <c r="Q33" s="214"/>
      <c r="R33" s="214"/>
      <c r="S33" s="214"/>
      <c r="T33" s="214"/>
      <c r="U33" s="214"/>
      <c r="V33" s="214"/>
      <c r="W33" s="214"/>
      <c r="X33" s="213">
        <v>-0.58502665202918203</v>
      </c>
    </row>
    <row r="34" spans="1:24" ht="14.25" customHeight="1">
      <c r="A34" s="89"/>
      <c r="B34" s="99"/>
      <c r="C34" s="99">
        <v>-1.6066640843233599</v>
      </c>
      <c r="D34" s="99">
        <v>-1.3665315444204136</v>
      </c>
      <c r="E34" s="223">
        <v>-0.63827216398240705</v>
      </c>
      <c r="G34" s="89"/>
      <c r="H34" s="214"/>
      <c r="I34" s="214"/>
      <c r="J34" s="214"/>
      <c r="K34" s="214"/>
      <c r="L34" s="214"/>
      <c r="M34" s="212"/>
      <c r="N34" s="214"/>
      <c r="O34" s="214"/>
      <c r="P34" s="214"/>
      <c r="Q34" s="214"/>
      <c r="R34" s="214"/>
      <c r="S34" s="214"/>
      <c r="T34" s="214"/>
      <c r="U34" s="214"/>
      <c r="V34" s="214"/>
      <c r="W34" s="214"/>
      <c r="X34" s="213">
        <v>-0.63451201510910005</v>
      </c>
    </row>
    <row r="35" spans="1:24" ht="14.25" customHeight="1">
      <c r="A35" s="89"/>
      <c r="B35" s="99"/>
      <c r="C35" s="99">
        <v>-1.5155369677887967</v>
      </c>
      <c r="D35" s="99">
        <v>-1.5686362358410126</v>
      </c>
      <c r="E35" s="223">
        <v>-0.6777807052660807</v>
      </c>
      <c r="G35" s="89"/>
      <c r="H35" s="214"/>
      <c r="I35" s="214"/>
      <c r="J35" s="214"/>
      <c r="K35" s="214"/>
      <c r="L35" s="214"/>
      <c r="M35" s="212"/>
      <c r="N35" s="214"/>
      <c r="O35" s="214"/>
      <c r="P35" s="214"/>
      <c r="Q35" s="214"/>
      <c r="R35" s="214"/>
      <c r="S35" s="214"/>
      <c r="T35" s="214"/>
      <c r="U35" s="214"/>
      <c r="V35" s="214"/>
      <c r="W35" s="214"/>
      <c r="X35" s="213">
        <v>-0.66958622665080902</v>
      </c>
    </row>
    <row r="36" spans="1:24" ht="14.25" customHeight="1">
      <c r="A36" s="89"/>
      <c r="B36" s="99"/>
      <c r="C36" s="99">
        <v>-1.4698835047035239</v>
      </c>
      <c r="D36" s="99">
        <v>-0.73992861201492521</v>
      </c>
      <c r="E36" s="223">
        <v>-0.61978875828839397</v>
      </c>
      <c r="G36" s="89"/>
      <c r="H36" s="214"/>
      <c r="I36" s="214"/>
      <c r="J36" s="214"/>
      <c r="K36" s="214"/>
      <c r="L36" s="214"/>
      <c r="M36" s="212"/>
      <c r="N36" s="214"/>
      <c r="O36" s="214"/>
      <c r="P36" s="214"/>
      <c r="Q36" s="214"/>
      <c r="R36" s="214"/>
      <c r="S36" s="214"/>
      <c r="T36" s="214"/>
      <c r="U36" s="214"/>
      <c r="V36" s="214"/>
      <c r="W36" s="214"/>
      <c r="X36" s="213">
        <v>-0.62160209905186203</v>
      </c>
    </row>
    <row r="37" spans="1:24" ht="14.25" customHeight="1">
      <c r="A37" s="89"/>
      <c r="B37" s="99"/>
      <c r="C37" s="99">
        <v>-1.5672537148891768</v>
      </c>
      <c r="D37" s="99">
        <v>-1.0132282657337552</v>
      </c>
      <c r="E37" s="223">
        <v>-0.49485002168009401</v>
      </c>
      <c r="G37" s="89"/>
      <c r="H37" s="214"/>
      <c r="I37" s="214"/>
      <c r="J37" s="214"/>
      <c r="K37" s="214"/>
      <c r="L37" s="214"/>
      <c r="M37" s="212"/>
      <c r="N37" s="214"/>
      <c r="O37" s="214"/>
      <c r="P37" s="214"/>
      <c r="Q37" s="214"/>
      <c r="R37" s="214"/>
      <c r="S37" s="214"/>
      <c r="T37" s="214"/>
      <c r="U37" s="214"/>
      <c r="V37" s="214"/>
      <c r="W37" s="214"/>
      <c r="X37" s="213">
        <v>-0.49349496759512801</v>
      </c>
    </row>
    <row r="38" spans="1:24" ht="14.25" customHeight="1">
      <c r="A38" s="89"/>
      <c r="B38" s="99"/>
      <c r="C38" s="99">
        <v>-1.7096480019668472</v>
      </c>
      <c r="D38" s="99">
        <v>-0.58502665202918203</v>
      </c>
      <c r="E38" s="223">
        <v>-0.49485002168009401</v>
      </c>
      <c r="G38" s="91"/>
      <c r="H38" s="212"/>
      <c r="I38" s="214"/>
      <c r="J38" s="214"/>
      <c r="K38" s="214"/>
      <c r="L38" s="214"/>
      <c r="M38" s="212"/>
      <c r="N38" s="214"/>
      <c r="O38" s="214"/>
      <c r="P38" s="214"/>
      <c r="Q38" s="214"/>
      <c r="R38" s="214"/>
      <c r="S38" s="214"/>
      <c r="T38" s="214"/>
      <c r="U38" s="214"/>
      <c r="V38" s="214"/>
      <c r="W38" s="214"/>
      <c r="X38" s="213">
        <v>-0.48945498979338797</v>
      </c>
    </row>
    <row r="39" spans="1:24" ht="14.25" customHeight="1">
      <c r="A39" s="89"/>
      <c r="B39" s="99"/>
      <c r="C39" s="99">
        <v>-1.6709079431280127</v>
      </c>
      <c r="D39" s="99">
        <v>-1.2218487496163564</v>
      </c>
      <c r="E39" s="223">
        <v>-0.45593195564972439</v>
      </c>
      <c r="G39" s="89"/>
      <c r="H39" s="214"/>
      <c r="I39" s="212"/>
      <c r="J39" s="214"/>
      <c r="K39" s="214"/>
      <c r="L39" s="214"/>
      <c r="M39" s="212"/>
      <c r="N39" s="214"/>
      <c r="O39" s="214"/>
      <c r="P39" s="214"/>
      <c r="Q39" s="214"/>
      <c r="R39" s="214"/>
      <c r="S39" s="214"/>
      <c r="T39" s="214"/>
      <c r="U39" s="214"/>
      <c r="V39" s="214"/>
      <c r="W39" s="214"/>
      <c r="X39" s="213">
        <v>-0.45842075605341898</v>
      </c>
    </row>
    <row r="40" spans="1:24" ht="14.25" customHeight="1">
      <c r="A40" s="89"/>
      <c r="B40" s="99"/>
      <c r="C40" s="99">
        <v>-2.0782692131364873</v>
      </c>
      <c r="D40" s="99">
        <v>-1.0457574905606752</v>
      </c>
      <c r="E40" s="223">
        <v>-0.43179827593300502</v>
      </c>
      <c r="G40" s="89"/>
      <c r="H40" s="214"/>
      <c r="I40" s="212"/>
      <c r="J40" s="214"/>
      <c r="K40" s="214"/>
      <c r="L40" s="214"/>
      <c r="M40" s="212"/>
      <c r="N40" s="214"/>
      <c r="O40" s="214"/>
      <c r="P40" s="214"/>
      <c r="Q40" s="214"/>
      <c r="R40" s="214"/>
      <c r="S40" s="214"/>
      <c r="T40" s="214"/>
      <c r="U40" s="214"/>
      <c r="V40" s="214"/>
      <c r="W40" s="214"/>
      <c r="X40" s="213">
        <v>-0.43533393574791102</v>
      </c>
    </row>
    <row r="41" spans="1:24" ht="14.25" customHeight="1">
      <c r="A41" s="89"/>
      <c r="B41" s="99"/>
      <c r="C41" s="99">
        <v>-1.3292527521035451</v>
      </c>
      <c r="D41" s="99">
        <v>-1.5228787452803376</v>
      </c>
      <c r="E41" s="223">
        <v>-0.45593195564972439</v>
      </c>
      <c r="G41" s="205"/>
      <c r="H41" s="215"/>
      <c r="I41" s="215"/>
      <c r="J41" s="214"/>
      <c r="K41" s="214"/>
      <c r="L41" s="214"/>
      <c r="M41" s="212"/>
      <c r="N41" s="214"/>
      <c r="O41" s="214"/>
      <c r="P41" s="214"/>
      <c r="Q41" s="214"/>
      <c r="R41" s="214"/>
      <c r="S41" s="214"/>
      <c r="T41" s="214"/>
      <c r="U41" s="214"/>
      <c r="V41" s="214"/>
      <c r="W41" s="214"/>
      <c r="X41" s="213">
        <v>-0.45842075605341898</v>
      </c>
    </row>
    <row r="42" spans="1:24" ht="14.25" customHeight="1">
      <c r="A42" s="89"/>
      <c r="B42" s="99"/>
      <c r="C42" s="99">
        <v>-1.5281260498835287</v>
      </c>
      <c r="D42" s="99">
        <v>-1.6989700043360187</v>
      </c>
      <c r="E42" s="223">
        <v>-0.6020599913279624</v>
      </c>
      <c r="G42" s="205"/>
      <c r="H42" s="215"/>
      <c r="I42" s="214"/>
      <c r="J42" s="214"/>
      <c r="K42" s="214"/>
      <c r="L42" s="214"/>
      <c r="M42" s="212"/>
      <c r="N42" s="214"/>
      <c r="O42" s="214"/>
      <c r="P42" s="214"/>
      <c r="Q42" s="214"/>
      <c r="R42" s="214"/>
      <c r="S42" s="214"/>
      <c r="T42" s="214"/>
      <c r="U42" s="214"/>
      <c r="V42" s="214"/>
      <c r="W42" s="214"/>
      <c r="X42" s="213">
        <v>-0.60730304674033397</v>
      </c>
    </row>
    <row r="43" spans="1:24" ht="14.25" customHeight="1">
      <c r="A43" s="89"/>
      <c r="B43" s="99"/>
      <c r="C43" s="99">
        <v>-1.4597473658343039</v>
      </c>
      <c r="D43" s="99">
        <v>-1.5228787452803376</v>
      </c>
      <c r="E43" s="223">
        <v>-0.49485002168009401</v>
      </c>
      <c r="G43" s="89"/>
      <c r="H43" s="214"/>
      <c r="I43" s="214"/>
      <c r="J43" s="214"/>
      <c r="K43" s="214"/>
      <c r="L43" s="214"/>
      <c r="M43" s="212"/>
      <c r="N43" s="214"/>
      <c r="O43" s="214"/>
      <c r="P43" s="214"/>
      <c r="Q43" s="214"/>
      <c r="R43" s="214"/>
      <c r="S43" s="214"/>
      <c r="T43" s="214"/>
      <c r="U43" s="214"/>
      <c r="V43" s="214"/>
      <c r="W43" s="214"/>
      <c r="X43" s="213">
        <v>-0.48945498979338797</v>
      </c>
    </row>
    <row r="44" spans="1:24" ht="14.25" customHeight="1">
      <c r="A44" s="89"/>
      <c r="B44" s="99"/>
      <c r="C44" s="99">
        <v>-1.281912990397871</v>
      </c>
      <c r="D44" s="99">
        <v>-1.5228787452803376</v>
      </c>
      <c r="E44" s="223">
        <v>-0.37675070960209955</v>
      </c>
      <c r="G44" s="206"/>
      <c r="H44" s="217"/>
      <c r="I44" s="214"/>
      <c r="J44" s="214"/>
      <c r="K44" s="214"/>
      <c r="L44" s="214"/>
      <c r="M44" s="212"/>
      <c r="N44" s="214"/>
      <c r="O44" s="214"/>
      <c r="P44" s="214"/>
      <c r="Q44" s="214"/>
      <c r="R44" s="214"/>
      <c r="S44" s="214"/>
      <c r="T44" s="214"/>
      <c r="U44" s="214"/>
      <c r="V44" s="214"/>
      <c r="W44" s="214"/>
      <c r="X44" s="213">
        <v>-0.38195190328790701</v>
      </c>
    </row>
    <row r="45" spans="1:24" ht="14.25" customHeight="1">
      <c r="A45" s="89"/>
      <c r="B45" s="99"/>
      <c r="C45" s="99">
        <v>-1.3984574312203224</v>
      </c>
      <c r="D45" s="99">
        <v>-1.3979400086720375</v>
      </c>
      <c r="E45" s="223">
        <v>-0.61978875828839397</v>
      </c>
      <c r="G45" s="89"/>
      <c r="H45" s="214"/>
      <c r="I45" s="214"/>
      <c r="J45" s="214"/>
      <c r="K45" s="214"/>
      <c r="L45" s="214"/>
      <c r="M45" s="212"/>
      <c r="N45" s="214"/>
      <c r="O45" s="214"/>
      <c r="P45" s="214"/>
      <c r="Q45" s="214"/>
      <c r="R45" s="214"/>
      <c r="S45" s="214"/>
      <c r="T45" s="214"/>
      <c r="U45" s="214"/>
      <c r="V45" s="214"/>
      <c r="W45" s="214"/>
      <c r="X45" s="213">
        <v>-0.61798295742513198</v>
      </c>
    </row>
    <row r="46" spans="1:24" ht="14.25" customHeight="1">
      <c r="A46" s="89"/>
      <c r="B46" s="99"/>
      <c r="C46" s="99">
        <v>-1.3010299956639813</v>
      </c>
      <c r="D46" s="99">
        <v>-1.2218487496163564</v>
      </c>
      <c r="E46" s="223">
        <v>-0.56863623584101264</v>
      </c>
      <c r="G46" s="89"/>
      <c r="H46" s="214"/>
      <c r="I46" s="214"/>
      <c r="J46" s="214"/>
      <c r="K46" s="214"/>
      <c r="L46" s="214"/>
      <c r="M46" s="212"/>
      <c r="N46" s="214"/>
      <c r="O46" s="214"/>
      <c r="P46" s="214"/>
      <c r="Q46" s="214"/>
      <c r="R46" s="214"/>
      <c r="S46" s="214"/>
      <c r="T46" s="214"/>
      <c r="U46" s="214"/>
      <c r="V46" s="214"/>
      <c r="W46" s="214"/>
      <c r="X46" s="213">
        <v>-0.57675412606319199</v>
      </c>
    </row>
    <row r="47" spans="1:24" ht="14.25" customHeight="1">
      <c r="A47" s="89"/>
      <c r="B47" s="99"/>
      <c r="C47" s="99">
        <v>-1.3502325035277858</v>
      </c>
      <c r="D47" s="99">
        <v>-1.3979400086720375</v>
      </c>
      <c r="E47" s="223">
        <v>-0.53760200210104392</v>
      </c>
      <c r="G47" s="89"/>
      <c r="H47" s="214"/>
      <c r="I47" s="214"/>
      <c r="J47" s="214"/>
      <c r="K47" s="214"/>
      <c r="L47" s="214"/>
      <c r="M47" s="212"/>
      <c r="N47" s="214"/>
      <c r="O47" s="214"/>
      <c r="P47" s="214"/>
      <c r="Q47" s="214"/>
      <c r="R47" s="214"/>
      <c r="S47" s="214"/>
      <c r="T47" s="214"/>
      <c r="U47" s="214"/>
      <c r="V47" s="214"/>
      <c r="W47" s="214"/>
      <c r="X47" s="213">
        <v>-0.54060751224076897</v>
      </c>
    </row>
    <row r="48" spans="1:24" ht="14.25" customHeight="1">
      <c r="A48" s="89"/>
      <c r="B48" s="99"/>
      <c r="C48" s="99">
        <v>-1.7126076175777949</v>
      </c>
      <c r="D48" s="99">
        <v>-1.3010299956639813</v>
      </c>
      <c r="E48" s="223">
        <v>-0.45593195564972439</v>
      </c>
      <c r="G48" s="89"/>
      <c r="H48" s="214"/>
      <c r="I48" s="214"/>
      <c r="J48" s="214"/>
      <c r="K48" s="214"/>
      <c r="L48" s="214"/>
      <c r="M48" s="212"/>
      <c r="N48" s="214"/>
      <c r="O48" s="214"/>
      <c r="P48" s="214"/>
      <c r="Q48" s="214"/>
      <c r="R48" s="214"/>
      <c r="S48" s="214"/>
      <c r="T48" s="214"/>
      <c r="U48" s="214"/>
      <c r="V48" s="214"/>
      <c r="W48" s="214"/>
      <c r="X48" s="213">
        <v>-0.46218090492672598</v>
      </c>
    </row>
    <row r="49" spans="1:24" ht="14.25" customHeight="1">
      <c r="A49" s="89"/>
      <c r="B49" s="99"/>
      <c r="C49" s="99">
        <v>-1.6406997502159901</v>
      </c>
      <c r="D49" s="99">
        <v>-1.5228787452803376</v>
      </c>
      <c r="E49" s="223">
        <v>-0.43179827593300502</v>
      </c>
      <c r="G49" s="89"/>
      <c r="H49" s="214"/>
      <c r="I49" s="214"/>
      <c r="J49" s="212"/>
      <c r="K49" s="214"/>
      <c r="L49" s="214"/>
      <c r="M49" s="212"/>
      <c r="N49" s="214"/>
      <c r="O49" s="214"/>
      <c r="P49" s="214"/>
      <c r="Q49" s="214"/>
      <c r="R49" s="214"/>
      <c r="S49" s="214"/>
      <c r="T49" s="214"/>
      <c r="U49" s="214"/>
      <c r="V49" s="214"/>
      <c r="W49" s="214"/>
      <c r="X49" s="213">
        <v>-0.42712839779952</v>
      </c>
    </row>
    <row r="50" spans="1:24" ht="14.25" customHeight="1">
      <c r="A50" s="89"/>
      <c r="B50" s="99"/>
      <c r="C50" s="99">
        <v>-1.7508352864422985</v>
      </c>
      <c r="D50" s="99">
        <v>-1.3979400086720375</v>
      </c>
      <c r="E50" s="223">
        <v>-0.63827216398240705</v>
      </c>
      <c r="G50" s="89"/>
      <c r="H50" s="214"/>
      <c r="I50" s="214"/>
      <c r="J50" s="212"/>
      <c r="K50" s="214"/>
      <c r="L50" s="214"/>
      <c r="M50" s="212"/>
      <c r="N50" s="214"/>
      <c r="O50" s="214"/>
      <c r="P50" s="214"/>
      <c r="Q50" s="214"/>
      <c r="R50" s="214"/>
      <c r="S50" s="214"/>
      <c r="T50" s="214"/>
      <c r="U50" s="214"/>
      <c r="V50" s="214"/>
      <c r="W50" s="214"/>
      <c r="X50" s="213">
        <v>-0.636388020107856</v>
      </c>
    </row>
    <row r="51" spans="1:24" ht="14.25" customHeight="1">
      <c r="A51" s="89"/>
      <c r="B51" s="99"/>
      <c r="C51" s="99">
        <v>-1.5738513388006741</v>
      </c>
      <c r="D51" s="99">
        <v>-1.5228787452803376</v>
      </c>
      <c r="E51" s="223">
        <v>-0.50863830616572736</v>
      </c>
      <c r="G51" s="89"/>
      <c r="H51" s="214"/>
      <c r="I51" s="218"/>
      <c r="J51" s="212"/>
      <c r="K51" s="214"/>
      <c r="L51" s="214"/>
      <c r="M51" s="212"/>
      <c r="N51" s="214"/>
      <c r="O51" s="214"/>
      <c r="P51" s="214"/>
      <c r="Q51" s="214"/>
      <c r="R51" s="214"/>
      <c r="S51" s="214"/>
      <c r="T51" s="214"/>
      <c r="U51" s="214"/>
      <c r="V51" s="214"/>
      <c r="W51" s="214"/>
      <c r="X51" s="213">
        <v>-0.50584540598155703</v>
      </c>
    </row>
    <row r="52" spans="1:24" ht="14.25" customHeight="1">
      <c r="A52" s="89"/>
      <c r="B52" s="99"/>
      <c r="C52" s="99">
        <v>-1.5861790600221102</v>
      </c>
      <c r="D52" s="99">
        <v>-1.2218487496163564</v>
      </c>
      <c r="E52" s="223">
        <v>-0.3979400086720376</v>
      </c>
      <c r="G52" s="89"/>
      <c r="H52" s="214"/>
      <c r="I52" s="214"/>
      <c r="J52" s="212"/>
      <c r="K52" s="214"/>
      <c r="L52" s="214"/>
      <c r="M52" s="212"/>
      <c r="N52" s="214"/>
      <c r="O52" s="214"/>
      <c r="P52" s="214"/>
      <c r="Q52" s="214"/>
      <c r="R52" s="214"/>
      <c r="S52" s="214"/>
      <c r="T52" s="214"/>
      <c r="U52" s="214"/>
      <c r="V52" s="214"/>
      <c r="W52" s="214"/>
      <c r="X52" s="213">
        <v>-0.399027104313252</v>
      </c>
    </row>
    <row r="53" spans="1:24" ht="14.25" customHeight="1">
      <c r="A53" s="89"/>
      <c r="B53" s="99"/>
      <c r="C53" s="99">
        <v>-2.0165758443899198</v>
      </c>
      <c r="D53" s="99"/>
      <c r="E53" s="223">
        <v>-0.45593195564972439</v>
      </c>
      <c r="G53" s="89"/>
      <c r="H53" s="214"/>
      <c r="I53" s="214"/>
      <c r="J53" s="212"/>
      <c r="K53" s="214"/>
      <c r="L53" s="214"/>
      <c r="M53" s="212"/>
      <c r="N53" s="214"/>
      <c r="O53" s="214"/>
      <c r="P53" s="214"/>
      <c r="Q53" s="214"/>
      <c r="R53" s="214"/>
      <c r="S53" s="214"/>
      <c r="T53" s="214"/>
      <c r="U53" s="214"/>
      <c r="V53" s="214"/>
      <c r="W53" s="214"/>
      <c r="X53" s="213">
        <v>-0.45967052520912599</v>
      </c>
    </row>
    <row r="54" spans="1:24" ht="14.25" customHeight="1">
      <c r="A54" s="89"/>
      <c r="B54" s="99"/>
      <c r="C54" s="99">
        <v>-1.7509436005841581</v>
      </c>
      <c r="D54" s="99"/>
      <c r="E54" s="223">
        <v>-0.42021640338318983</v>
      </c>
      <c r="G54" s="89"/>
      <c r="H54" s="214"/>
      <c r="I54" s="214"/>
      <c r="J54" s="212"/>
      <c r="K54" s="214"/>
      <c r="L54" s="214"/>
      <c r="M54" s="212"/>
      <c r="N54" s="214"/>
      <c r="O54" s="214"/>
      <c r="P54" s="214"/>
      <c r="Q54" s="214"/>
      <c r="R54" s="214"/>
      <c r="S54" s="214"/>
      <c r="T54" s="214"/>
      <c r="U54" s="214"/>
      <c r="V54" s="214"/>
      <c r="W54" s="214"/>
      <c r="X54" s="213">
        <v>-0.41793663708829099</v>
      </c>
    </row>
    <row r="55" spans="1:24" ht="14.25" customHeight="1">
      <c r="A55" s="89"/>
      <c r="B55" s="99"/>
      <c r="C55" s="99">
        <v>-1.1032678556078659</v>
      </c>
      <c r="D55" s="99"/>
      <c r="E55" s="223">
        <v>-0.74472749489669399</v>
      </c>
      <c r="G55" s="89"/>
      <c r="H55" s="214"/>
      <c r="I55" s="214"/>
      <c r="J55" s="212"/>
      <c r="K55" s="214"/>
      <c r="L55" s="214"/>
      <c r="M55" s="212"/>
      <c r="N55" s="214"/>
      <c r="O55" s="214"/>
      <c r="P55" s="214"/>
      <c r="Q55" s="214"/>
      <c r="R55" s="214"/>
      <c r="S55" s="214"/>
      <c r="T55" s="214"/>
      <c r="U55" s="214"/>
      <c r="V55" s="214"/>
      <c r="W55" s="214"/>
      <c r="X55" s="213">
        <v>-0.75202673363819295</v>
      </c>
    </row>
    <row r="56" spans="1:24" ht="14.25" customHeight="1">
      <c r="A56" s="89"/>
      <c r="B56" s="99"/>
      <c r="C56" s="99">
        <v>-0.5534276170480702</v>
      </c>
      <c r="D56" s="99"/>
      <c r="E56" s="223">
        <v>-0.52287874528033762</v>
      </c>
      <c r="G56" s="89"/>
      <c r="H56" s="214"/>
      <c r="I56" s="214"/>
      <c r="J56" s="212"/>
      <c r="K56" s="214"/>
      <c r="L56" s="214"/>
      <c r="M56" s="212"/>
      <c r="N56" s="214"/>
      <c r="O56" s="214"/>
      <c r="P56" s="214"/>
      <c r="Q56" s="214"/>
      <c r="R56" s="214"/>
      <c r="S56" s="214"/>
      <c r="T56" s="214"/>
      <c r="U56" s="214"/>
      <c r="V56" s="214"/>
      <c r="W56" s="214"/>
      <c r="X56" s="213">
        <v>-0.515700160653214</v>
      </c>
    </row>
    <row r="57" spans="1:24" ht="14.25" customHeight="1">
      <c r="A57" s="89"/>
      <c r="B57" s="99"/>
      <c r="C57" s="99">
        <v>-0.74060728091667449</v>
      </c>
      <c r="D57" s="99"/>
      <c r="E57" s="223">
        <v>-0.56863623584101264</v>
      </c>
      <c r="G57" s="89"/>
      <c r="H57" s="214"/>
      <c r="I57" s="214"/>
      <c r="J57" s="212"/>
      <c r="K57" s="214"/>
      <c r="L57" s="214"/>
      <c r="M57" s="212"/>
      <c r="N57" s="214"/>
      <c r="O57" s="214"/>
      <c r="P57" s="214"/>
      <c r="Q57" s="214"/>
      <c r="R57" s="214"/>
      <c r="S57" s="214"/>
      <c r="T57" s="214"/>
      <c r="U57" s="214"/>
      <c r="V57" s="214"/>
      <c r="W57" s="214"/>
      <c r="X57" s="213">
        <v>-0.56224943717961195</v>
      </c>
    </row>
    <row r="58" spans="1:24" ht="14.25" customHeight="1">
      <c r="A58" s="89"/>
      <c r="B58" s="99"/>
      <c r="C58" s="99">
        <v>-1.6428457937320753</v>
      </c>
      <c r="D58" s="99"/>
      <c r="E58" s="223">
        <v>-0.6020599913279624</v>
      </c>
      <c r="G58" s="89"/>
      <c r="H58" s="214"/>
      <c r="I58" s="214"/>
      <c r="J58" s="212"/>
      <c r="K58" s="214"/>
      <c r="L58" s="214"/>
      <c r="M58" s="212"/>
      <c r="N58" s="214"/>
      <c r="O58" s="214"/>
      <c r="P58" s="214"/>
      <c r="Q58" s="214"/>
      <c r="R58" s="214"/>
      <c r="S58" s="214"/>
      <c r="T58" s="214"/>
      <c r="U58" s="214"/>
      <c r="V58" s="214"/>
      <c r="W58" s="214"/>
      <c r="X58" s="213">
        <v>-0.59516628338006194</v>
      </c>
    </row>
    <row r="59" spans="1:24" ht="14.25" customHeight="1">
      <c r="A59" s="89"/>
      <c r="B59" s="99"/>
      <c r="C59" s="99">
        <v>-1.4593753303391939</v>
      </c>
      <c r="D59" s="99"/>
      <c r="E59" s="223">
        <v>-0.63827216398240705</v>
      </c>
      <c r="G59" s="89"/>
      <c r="H59" s="214"/>
      <c r="I59" s="214"/>
      <c r="J59" s="212"/>
      <c r="K59" s="214"/>
      <c r="L59" s="214"/>
      <c r="M59" s="212"/>
      <c r="N59" s="214"/>
      <c r="O59" s="214"/>
      <c r="P59" s="214"/>
      <c r="Q59" s="214"/>
      <c r="R59" s="214"/>
      <c r="S59" s="214"/>
      <c r="T59" s="214"/>
      <c r="U59" s="214"/>
      <c r="V59" s="214"/>
      <c r="W59" s="214"/>
      <c r="X59" s="213">
        <v>-0.63827216398240705</v>
      </c>
    </row>
    <row r="60" spans="1:24" ht="14.25" customHeight="1">
      <c r="A60" s="89"/>
      <c r="B60" s="99"/>
      <c r="C60" s="99">
        <v>-1.4138950862667019</v>
      </c>
      <c r="D60" s="99"/>
      <c r="E60" s="223">
        <v>-0.6777807052660807</v>
      </c>
      <c r="G60" s="89"/>
      <c r="H60" s="214"/>
      <c r="I60" s="214"/>
      <c r="J60" s="212"/>
      <c r="K60" s="214"/>
      <c r="L60" s="214"/>
      <c r="M60" s="212"/>
      <c r="N60" s="214"/>
      <c r="O60" s="214"/>
      <c r="P60" s="214"/>
      <c r="Q60" s="214"/>
      <c r="R60" s="214"/>
      <c r="S60" s="214"/>
      <c r="T60" s="214"/>
      <c r="U60" s="214"/>
      <c r="V60" s="214"/>
      <c r="W60" s="214"/>
      <c r="X60" s="213">
        <v>-0.68193666503723804</v>
      </c>
    </row>
    <row r="61" spans="1:24" ht="14.25" customHeight="1">
      <c r="A61" s="89"/>
      <c r="B61" s="99"/>
      <c r="C61" s="99">
        <v>-1.4166911809082723</v>
      </c>
      <c r="D61" s="99"/>
      <c r="E61" s="223">
        <v>-0.72124639904717103</v>
      </c>
      <c r="G61" s="89"/>
      <c r="H61" s="214"/>
      <c r="I61" s="214"/>
      <c r="J61" s="212"/>
      <c r="K61" s="214"/>
      <c r="L61" s="214"/>
      <c r="M61" s="212"/>
      <c r="N61" s="214"/>
      <c r="O61" s="214"/>
      <c r="P61" s="214"/>
      <c r="Q61" s="214"/>
      <c r="R61" s="214"/>
      <c r="S61" s="214"/>
      <c r="T61" s="214"/>
      <c r="U61" s="214"/>
      <c r="V61" s="214"/>
      <c r="W61" s="214"/>
      <c r="X61" s="213">
        <v>-0.71669877129644999</v>
      </c>
    </row>
    <row r="62" spans="1:24" ht="14.25" customHeight="1">
      <c r="A62" s="89"/>
      <c r="B62" s="99"/>
      <c r="C62" s="99">
        <v>-1.2755999727033482</v>
      </c>
      <c r="D62" s="99"/>
      <c r="E62" s="223">
        <v>-0.50863830616572736</v>
      </c>
      <c r="G62" s="89"/>
      <c r="H62" s="214"/>
      <c r="I62" s="214"/>
      <c r="J62" s="212"/>
      <c r="K62" s="214"/>
      <c r="L62" s="214"/>
      <c r="M62" s="212"/>
      <c r="N62" s="214"/>
      <c r="O62" s="214"/>
      <c r="P62" s="214"/>
      <c r="Q62" s="214"/>
      <c r="R62" s="214"/>
      <c r="S62" s="214"/>
      <c r="T62" s="214"/>
      <c r="U62" s="214"/>
      <c r="V62" s="214"/>
      <c r="W62" s="214"/>
      <c r="X62" s="213">
        <v>-0.50307035192678495</v>
      </c>
    </row>
    <row r="63" spans="1:24" ht="14.25" customHeight="1">
      <c r="A63" s="89"/>
      <c r="B63" s="99"/>
      <c r="C63" s="99">
        <v>-1.0350180285100095</v>
      </c>
      <c r="D63" s="99"/>
      <c r="E63" s="223">
        <v>-0.55284196865778079</v>
      </c>
      <c r="G63" s="89"/>
      <c r="H63" s="214"/>
      <c r="I63" s="214"/>
      <c r="J63" s="212"/>
      <c r="K63" s="214"/>
      <c r="L63" s="214"/>
      <c r="M63" s="212"/>
      <c r="N63" s="214"/>
      <c r="O63" s="214"/>
      <c r="P63" s="214"/>
      <c r="Q63" s="214"/>
      <c r="R63" s="214"/>
      <c r="S63" s="214"/>
      <c r="T63" s="214"/>
      <c r="U63" s="214"/>
      <c r="V63" s="214"/>
      <c r="W63" s="214"/>
      <c r="X63" s="213">
        <v>-0.54668165995296203</v>
      </c>
    </row>
    <row r="64" spans="1:24" ht="14.25" customHeight="1">
      <c r="A64" s="89"/>
      <c r="B64" s="99"/>
      <c r="C64" s="99">
        <v>-2.5950315703967672</v>
      </c>
      <c r="D64" s="99"/>
      <c r="E64" s="223">
        <v>-0.6777807052660807</v>
      </c>
      <c r="G64" s="89"/>
      <c r="H64" s="214"/>
      <c r="I64" s="214"/>
      <c r="J64" s="212"/>
      <c r="K64" s="214"/>
      <c r="L64" s="214"/>
      <c r="M64" s="212"/>
      <c r="N64" s="214"/>
      <c r="O64" s="214"/>
      <c r="P64" s="214"/>
      <c r="Q64" s="214"/>
      <c r="R64" s="214"/>
      <c r="S64" s="214"/>
      <c r="T64" s="214"/>
      <c r="U64" s="214"/>
      <c r="V64" s="214"/>
      <c r="W64" s="214"/>
      <c r="X64" s="213">
        <v>-0.673664139071249</v>
      </c>
    </row>
    <row r="65" spans="1:24" ht="14.25" customHeight="1">
      <c r="A65" s="89"/>
      <c r="B65" s="99"/>
      <c r="C65" s="99">
        <v>-2.2276916451032167</v>
      </c>
      <c r="D65" s="99"/>
      <c r="E65" s="223">
        <v>-0.82390874094431876</v>
      </c>
      <c r="G65" s="89"/>
      <c r="H65" s="214"/>
      <c r="I65" s="214"/>
      <c r="J65" s="212"/>
      <c r="K65" s="214"/>
      <c r="L65" s="214"/>
      <c r="M65" s="212"/>
      <c r="N65" s="214"/>
      <c r="O65" s="214"/>
      <c r="P65" s="214"/>
      <c r="Q65" s="214"/>
      <c r="R65" s="214"/>
      <c r="S65" s="214"/>
      <c r="T65" s="214"/>
      <c r="U65" s="214"/>
      <c r="V65" s="214"/>
      <c r="W65" s="214"/>
      <c r="X65" s="213">
        <v>-0.82102305270682996</v>
      </c>
    </row>
    <row r="66" spans="1:24" ht="14.25" customHeight="1">
      <c r="A66" s="89"/>
      <c r="B66" s="99"/>
      <c r="C66" s="99">
        <v>-2.3909116732053763</v>
      </c>
      <c r="D66" s="99"/>
      <c r="E66" s="223">
        <v>-0.53760200210104392</v>
      </c>
      <c r="G66" s="89"/>
      <c r="H66" s="214"/>
      <c r="I66" s="214"/>
      <c r="J66" s="212"/>
      <c r="K66" s="214"/>
      <c r="L66" s="214"/>
      <c r="M66" s="212"/>
      <c r="N66" s="214"/>
      <c r="O66" s="214"/>
      <c r="P66" s="214"/>
      <c r="Q66" s="214"/>
      <c r="R66" s="214"/>
      <c r="S66" s="214"/>
      <c r="T66" s="214"/>
      <c r="U66" s="214"/>
      <c r="V66" s="214"/>
      <c r="W66" s="214"/>
      <c r="X66" s="213">
        <v>-0.54060751224076897</v>
      </c>
    </row>
    <row r="67" spans="1:24" ht="14.25" customHeight="1">
      <c r="A67" s="89"/>
      <c r="B67" s="99"/>
      <c r="C67" s="99">
        <v>-1.0864929897058631</v>
      </c>
      <c r="D67" s="99"/>
      <c r="E67" s="223">
        <v>-0.50863830616572736</v>
      </c>
      <c r="G67" s="89"/>
      <c r="H67" s="214"/>
      <c r="I67" s="214"/>
      <c r="J67" s="212"/>
      <c r="K67" s="214"/>
      <c r="L67" s="214"/>
      <c r="M67" s="212"/>
      <c r="N67" s="214"/>
      <c r="O67" s="214"/>
      <c r="P67" s="214"/>
      <c r="Q67" s="214"/>
      <c r="R67" s="214"/>
      <c r="S67" s="214"/>
      <c r="T67" s="214"/>
      <c r="U67" s="214"/>
      <c r="V67" s="214"/>
      <c r="W67" s="214"/>
      <c r="X67" s="213">
        <v>-0.50307035192678495</v>
      </c>
    </row>
    <row r="68" spans="1:24" ht="14.25" customHeight="1">
      <c r="A68" s="89"/>
      <c r="B68" s="99"/>
      <c r="C68" s="99">
        <v>-0.33611265721357025</v>
      </c>
      <c r="D68" s="99"/>
      <c r="E68" s="223">
        <v>-0.65757731917779372</v>
      </c>
      <c r="G68" s="89"/>
      <c r="H68" s="214"/>
      <c r="I68" s="214"/>
      <c r="J68" s="212"/>
      <c r="K68" s="214"/>
      <c r="L68" s="214"/>
      <c r="M68" s="212"/>
      <c r="N68" s="214"/>
      <c r="O68" s="214"/>
      <c r="P68" s="214"/>
      <c r="Q68" s="214"/>
      <c r="R68" s="214"/>
      <c r="S68" s="214"/>
      <c r="T68" s="214"/>
      <c r="U68" s="214"/>
      <c r="V68" s="214"/>
      <c r="W68" s="214"/>
      <c r="X68" s="213">
        <v>-0.65955588515988195</v>
      </c>
    </row>
    <row r="69" spans="1:24" ht="14.25" customHeight="1">
      <c r="A69" s="89"/>
      <c r="B69" s="99"/>
      <c r="C69" s="99">
        <v>-1.7040983033633315</v>
      </c>
      <c r="D69" s="99"/>
      <c r="E69" s="223">
        <v>-0.79588001734407521</v>
      </c>
      <c r="G69" s="89"/>
      <c r="H69" s="214"/>
      <c r="I69" s="214"/>
      <c r="J69" s="212"/>
      <c r="K69" s="214"/>
      <c r="L69" s="214"/>
      <c r="M69" s="212"/>
      <c r="N69" s="214"/>
      <c r="O69" s="214"/>
      <c r="P69" s="214"/>
      <c r="Q69" s="214"/>
      <c r="R69" s="214"/>
      <c r="S69" s="214"/>
      <c r="T69" s="214"/>
      <c r="U69" s="214"/>
      <c r="V69" s="214"/>
      <c r="W69" s="214"/>
      <c r="X69" s="213">
        <v>-0.790484985457369</v>
      </c>
    </row>
    <row r="70" spans="1:24" ht="14.25" customHeight="1">
      <c r="A70" s="89"/>
      <c r="B70" s="99"/>
      <c r="C70" s="99">
        <v>-1.8320765238157384</v>
      </c>
      <c r="D70" s="99"/>
      <c r="E70" s="223">
        <v>-0.46852108295774486</v>
      </c>
      <c r="G70" s="89"/>
      <c r="H70" s="214"/>
      <c r="I70" s="214"/>
      <c r="J70" s="212"/>
      <c r="K70" s="214"/>
      <c r="L70" s="214"/>
      <c r="M70" s="212"/>
      <c r="N70" s="214"/>
      <c r="O70" s="214"/>
      <c r="P70" s="214"/>
      <c r="Q70" s="214"/>
      <c r="R70" s="214"/>
      <c r="S70" s="214"/>
      <c r="T70" s="214"/>
      <c r="U70" s="214"/>
      <c r="V70" s="214"/>
      <c r="W70" s="214"/>
      <c r="X70" s="213">
        <v>-0.46470587995723001</v>
      </c>
    </row>
    <row r="71" spans="1:24" ht="14.25" customHeight="1">
      <c r="A71" s="89"/>
      <c r="B71" s="99"/>
      <c r="C71" s="99">
        <v>-1.9608452657861031</v>
      </c>
      <c r="D71" s="99"/>
      <c r="E71" s="223">
        <v>-0.65757731917779372</v>
      </c>
      <c r="G71" s="89"/>
      <c r="H71" s="214"/>
      <c r="I71" s="214"/>
      <c r="J71" s="212"/>
      <c r="K71" s="214"/>
      <c r="L71" s="214"/>
      <c r="M71" s="212"/>
      <c r="N71" s="214"/>
      <c r="O71" s="214"/>
      <c r="P71" s="214"/>
      <c r="Q71" s="214"/>
      <c r="R71" s="214"/>
      <c r="S71" s="214"/>
      <c r="T71" s="214"/>
      <c r="U71" s="214"/>
      <c r="V71" s="214"/>
      <c r="W71" s="214"/>
      <c r="X71" s="213">
        <v>-0.65757731917779405</v>
      </c>
    </row>
    <row r="72" spans="1:24" ht="14.25" customHeight="1">
      <c r="A72" s="89"/>
      <c r="B72" s="99"/>
      <c r="C72" s="99">
        <v>-1.8647566096958557</v>
      </c>
      <c r="D72" s="99"/>
      <c r="E72" s="223">
        <v>-0.45593195564972439</v>
      </c>
      <c r="G72" s="89"/>
      <c r="H72" s="214"/>
      <c r="I72" s="214"/>
      <c r="J72" s="212"/>
      <c r="K72" s="214"/>
      <c r="L72" s="214"/>
      <c r="M72" s="212"/>
      <c r="N72" s="214"/>
      <c r="O72" s="214"/>
      <c r="P72" s="214"/>
      <c r="Q72" s="214"/>
      <c r="R72" s="214"/>
      <c r="S72" s="214"/>
      <c r="T72" s="214"/>
      <c r="U72" s="214"/>
      <c r="V72" s="214"/>
      <c r="W72" s="214"/>
      <c r="X72" s="213">
        <v>-0.45967052520912599</v>
      </c>
    </row>
    <row r="73" spans="1:24" ht="14.25" customHeight="1">
      <c r="A73" s="89"/>
      <c r="B73" s="99"/>
      <c r="C73" s="99">
        <v>-1.7001767814672935</v>
      </c>
      <c r="D73" s="99"/>
      <c r="E73" s="223">
        <v>-0.49485002168009401</v>
      </c>
      <c r="G73" s="89"/>
      <c r="H73" s="214"/>
      <c r="I73" s="214"/>
      <c r="J73" s="212"/>
      <c r="K73" s="214"/>
      <c r="L73" s="214"/>
      <c r="M73" s="212"/>
      <c r="N73" s="214"/>
      <c r="O73" s="214"/>
      <c r="P73" s="214"/>
      <c r="Q73" s="214"/>
      <c r="R73" s="214"/>
      <c r="S73" s="214"/>
      <c r="T73" s="214"/>
      <c r="U73" s="214"/>
      <c r="V73" s="214"/>
      <c r="W73" s="214"/>
      <c r="X73" s="213">
        <v>-0.49894073778224901</v>
      </c>
    </row>
    <row r="74" spans="1:24" ht="14.25" customHeight="1">
      <c r="A74" s="89"/>
      <c r="B74" s="99"/>
      <c r="C74" s="99">
        <v>-1.6398168419816177</v>
      </c>
      <c r="D74" s="99"/>
      <c r="E74" s="223">
        <v>-0.55284196865778079</v>
      </c>
      <c r="G74" s="89"/>
      <c r="H74" s="214"/>
      <c r="I74" s="214"/>
      <c r="J74" s="212"/>
      <c r="K74" s="214"/>
      <c r="L74" s="214"/>
      <c r="M74" s="212"/>
      <c r="N74" s="214"/>
      <c r="O74" s="214"/>
      <c r="P74" s="214"/>
      <c r="Q74" s="214"/>
      <c r="R74" s="214"/>
      <c r="S74" s="214"/>
      <c r="T74" s="214"/>
      <c r="U74" s="214"/>
      <c r="V74" s="214"/>
      <c r="W74" s="214"/>
      <c r="X74" s="213">
        <v>-0.55439579672640205</v>
      </c>
    </row>
    <row r="75" spans="1:24" ht="14.25" customHeight="1">
      <c r="A75" s="89"/>
      <c r="B75" s="99"/>
      <c r="C75" s="99">
        <v>-1.9333928249149026</v>
      </c>
      <c r="D75" s="99"/>
      <c r="E75" s="223">
        <v>-0.69897000433601875</v>
      </c>
      <c r="G75" s="89"/>
      <c r="H75" s="214"/>
      <c r="I75" s="214"/>
      <c r="J75" s="212"/>
      <c r="K75" s="214"/>
      <c r="L75" s="214"/>
      <c r="M75" s="212"/>
      <c r="N75" s="214"/>
      <c r="O75" s="214"/>
      <c r="P75" s="214"/>
      <c r="Q75" s="214"/>
      <c r="R75" s="214"/>
      <c r="S75" s="214"/>
      <c r="T75" s="214"/>
      <c r="U75" s="214"/>
      <c r="V75" s="214"/>
      <c r="W75" s="214"/>
      <c r="X75" s="213">
        <v>-0.69036983257410101</v>
      </c>
    </row>
    <row r="76" spans="1:24" ht="14.25" customHeight="1">
      <c r="A76" s="89"/>
      <c r="B76" s="99"/>
      <c r="C76" s="99">
        <v>-1.9496854121363834</v>
      </c>
      <c r="D76" s="99"/>
      <c r="E76" s="223">
        <v>-0.6777807052660807</v>
      </c>
      <c r="G76" s="89"/>
      <c r="H76" s="214"/>
      <c r="I76" s="214"/>
      <c r="J76" s="212"/>
      <c r="K76" s="214"/>
      <c r="L76" s="214"/>
      <c r="M76" s="212"/>
      <c r="N76" s="214"/>
      <c r="O76" s="214"/>
      <c r="P76" s="214"/>
      <c r="Q76" s="214"/>
      <c r="R76" s="214"/>
      <c r="S76" s="214"/>
      <c r="T76" s="214"/>
      <c r="U76" s="214"/>
      <c r="V76" s="214"/>
      <c r="W76" s="214"/>
      <c r="X76" s="213">
        <v>-0.67778070526608103</v>
      </c>
    </row>
    <row r="77" spans="1:24" ht="14.25" customHeight="1">
      <c r="A77" s="89"/>
      <c r="B77" s="99"/>
      <c r="C77" s="99">
        <v>-1.606822107816158</v>
      </c>
      <c r="D77" s="99"/>
      <c r="E77" s="223">
        <v>-0.769551078621726</v>
      </c>
      <c r="G77" s="89"/>
      <c r="H77" s="214"/>
      <c r="I77" s="214"/>
      <c r="J77" s="212"/>
      <c r="K77" s="214"/>
      <c r="L77" s="214"/>
      <c r="M77" s="212"/>
      <c r="N77" s="214"/>
      <c r="O77" s="214"/>
      <c r="P77" s="214"/>
      <c r="Q77" s="214"/>
      <c r="R77" s="214"/>
      <c r="S77" s="214"/>
      <c r="T77" s="214"/>
      <c r="U77" s="214"/>
      <c r="V77" s="214"/>
      <c r="W77" s="214"/>
      <c r="X77" s="213">
        <v>-0.75696195131370503</v>
      </c>
    </row>
    <row r="78" spans="1:24" ht="14.25" customHeight="1">
      <c r="A78" s="89"/>
      <c r="B78" s="99"/>
      <c r="C78" s="99">
        <v>-1.9661596021531116</v>
      </c>
      <c r="D78" s="99"/>
      <c r="E78" s="223">
        <v>-0.6020599913279624</v>
      </c>
      <c r="G78" s="89"/>
      <c r="H78" s="214"/>
      <c r="I78" s="214"/>
      <c r="J78" s="219"/>
      <c r="K78" s="219"/>
      <c r="L78" s="219"/>
      <c r="M78" s="219"/>
      <c r="N78" s="214"/>
      <c r="O78" s="214"/>
      <c r="P78" s="214"/>
      <c r="Q78" s="214"/>
      <c r="R78" s="214"/>
      <c r="S78" s="214"/>
      <c r="T78" s="214"/>
      <c r="U78" s="214"/>
      <c r="V78" s="214"/>
      <c r="W78" s="214"/>
      <c r="X78" s="213">
        <v>-0.60554831917378404</v>
      </c>
    </row>
    <row r="79" spans="1:24" ht="14.25" customHeight="1">
      <c r="A79" s="89"/>
      <c r="B79" s="99"/>
      <c r="C79" s="99">
        <v>-1.9578721241765094</v>
      </c>
      <c r="D79" s="99"/>
      <c r="E79" s="223">
        <v>-0.85387196432176193</v>
      </c>
      <c r="G79" s="89"/>
      <c r="H79" s="214"/>
      <c r="I79" s="214"/>
      <c r="J79" s="219"/>
      <c r="K79" s="219"/>
      <c r="L79" s="219"/>
      <c r="M79" s="219"/>
      <c r="N79" s="214"/>
      <c r="O79" s="214"/>
      <c r="P79" s="214"/>
      <c r="Q79" s="214"/>
      <c r="R79" s="214"/>
      <c r="S79" s="214"/>
      <c r="T79" s="214"/>
      <c r="U79" s="214"/>
      <c r="V79" s="214"/>
      <c r="W79" s="214"/>
      <c r="X79" s="213">
        <v>-0.86327943284359299</v>
      </c>
    </row>
    <row r="80" spans="1:24" ht="14.25" customHeight="1">
      <c r="A80" s="89"/>
      <c r="B80" s="99"/>
      <c r="C80" s="99">
        <v>-1.7593282180909497</v>
      </c>
      <c r="D80" s="99"/>
      <c r="E80" s="223">
        <v>-0.65757731917779372</v>
      </c>
      <c r="G80" s="89"/>
      <c r="H80" s="214"/>
      <c r="I80" s="214"/>
      <c r="J80" s="219"/>
      <c r="K80" s="219"/>
      <c r="L80" s="219"/>
      <c r="M80" s="219"/>
      <c r="N80" s="214"/>
      <c r="O80" s="214"/>
      <c r="P80" s="214"/>
      <c r="Q80" s="214"/>
      <c r="R80" s="214"/>
      <c r="S80" s="214"/>
      <c r="T80" s="214"/>
      <c r="U80" s="214"/>
      <c r="V80" s="214"/>
      <c r="W80" s="214"/>
      <c r="X80" s="213">
        <v>-0.65757731917779405</v>
      </c>
    </row>
    <row r="81" spans="1:24" ht="14.25" customHeight="1">
      <c r="A81" s="89"/>
      <c r="B81" s="99"/>
      <c r="C81" s="99">
        <v>-1.8050014331269257</v>
      </c>
      <c r="D81" s="99"/>
      <c r="E81" s="223">
        <v>-0.46852108295774486</v>
      </c>
      <c r="G81" s="89"/>
      <c r="H81" s="214"/>
      <c r="I81" s="214"/>
      <c r="J81" s="219"/>
      <c r="K81" s="219"/>
      <c r="L81" s="219"/>
      <c r="M81" s="219"/>
      <c r="N81" s="214"/>
      <c r="O81" s="214"/>
      <c r="P81" s="214"/>
      <c r="Q81" s="214"/>
      <c r="R81" s="214"/>
      <c r="S81" s="214"/>
      <c r="T81" s="214"/>
      <c r="U81" s="214"/>
      <c r="V81" s="214"/>
      <c r="W81" s="214"/>
      <c r="X81" s="213">
        <v>-0.46470587995723001</v>
      </c>
    </row>
    <row r="82" spans="1:24" ht="14.25" customHeight="1">
      <c r="A82" s="89"/>
      <c r="B82" s="99"/>
      <c r="C82" s="99">
        <v>-1.8050014331269257</v>
      </c>
      <c r="D82" s="99"/>
      <c r="E82" s="223">
        <v>-0.50863830616572736</v>
      </c>
      <c r="G82" s="89"/>
      <c r="H82" s="214"/>
      <c r="I82" s="214"/>
      <c r="J82" s="219"/>
      <c r="K82" s="219"/>
      <c r="L82" s="219"/>
      <c r="M82" s="219"/>
      <c r="N82" s="214"/>
      <c r="O82" s="214"/>
      <c r="P82" s="214"/>
      <c r="Q82" s="214"/>
      <c r="R82" s="214"/>
      <c r="S82" s="214"/>
      <c r="T82" s="214"/>
      <c r="U82" s="214"/>
      <c r="V82" s="214"/>
      <c r="W82" s="214"/>
      <c r="X82" s="213">
        <v>-0.51004152057516505</v>
      </c>
    </row>
    <row r="83" spans="1:24" ht="14.25" customHeight="1">
      <c r="A83" s="89"/>
      <c r="B83" s="99"/>
      <c r="C83" s="99">
        <v>-1.8050014331269257</v>
      </c>
      <c r="D83" s="99"/>
      <c r="E83" s="223">
        <v>-0.55284196865778079</v>
      </c>
      <c r="G83" s="89"/>
      <c r="H83" s="214"/>
      <c r="I83" s="214"/>
      <c r="J83" s="219"/>
      <c r="K83" s="219"/>
      <c r="L83" s="219"/>
      <c r="M83" s="219"/>
      <c r="N83" s="214"/>
      <c r="O83" s="214"/>
      <c r="P83" s="214"/>
      <c r="Q83" s="214"/>
      <c r="R83" s="214"/>
      <c r="S83" s="214"/>
      <c r="T83" s="214"/>
      <c r="U83" s="214"/>
      <c r="V83" s="214"/>
      <c r="W83" s="214"/>
      <c r="X83" s="213">
        <v>-0.555955204081924</v>
      </c>
    </row>
    <row r="84" spans="1:24" ht="14.25" customHeight="1">
      <c r="A84" s="89"/>
      <c r="B84" s="99"/>
      <c r="C84" s="99">
        <v>-1.8050014331269257</v>
      </c>
      <c r="D84" s="99"/>
      <c r="E84" s="223">
        <v>-0.82390874094431876</v>
      </c>
      <c r="G84" s="89"/>
      <c r="H84" s="214"/>
      <c r="I84" s="214"/>
      <c r="J84" s="219"/>
      <c r="K84" s="219"/>
      <c r="L84" s="219"/>
      <c r="M84" s="219"/>
      <c r="N84" s="214"/>
      <c r="O84" s="214"/>
      <c r="P84" s="214"/>
      <c r="Q84" s="214"/>
      <c r="R84" s="214"/>
      <c r="S84" s="214"/>
      <c r="T84" s="214"/>
      <c r="U84" s="214"/>
      <c r="V84" s="214"/>
      <c r="W84" s="214"/>
      <c r="X84" s="213">
        <v>-0.82973828460504295</v>
      </c>
    </row>
    <row r="85" spans="1:24" ht="14.25" customHeight="1">
      <c r="A85" s="89"/>
      <c r="B85" s="99"/>
      <c r="C85" s="99">
        <v>-1.8050014331269257</v>
      </c>
      <c r="D85" s="99"/>
      <c r="E85" s="223">
        <v>-0.79588001734407521</v>
      </c>
      <c r="G85" s="89"/>
      <c r="H85" s="214"/>
      <c r="I85" s="214"/>
      <c r="J85" s="219"/>
      <c r="K85" s="219"/>
      <c r="L85" s="219"/>
      <c r="M85" s="219"/>
      <c r="N85" s="214"/>
      <c r="O85" s="214"/>
      <c r="P85" s="214"/>
      <c r="Q85" s="214"/>
      <c r="R85" s="214"/>
      <c r="S85" s="214"/>
      <c r="T85" s="214"/>
      <c r="U85" s="214"/>
      <c r="V85" s="214"/>
      <c r="W85" s="214"/>
      <c r="X85" s="213">
        <v>-0.78515615195230204</v>
      </c>
    </row>
    <row r="86" spans="1:24" ht="14.25" customHeight="1">
      <c r="A86" s="89"/>
      <c r="B86" s="99"/>
      <c r="C86" s="99">
        <v>-1.8050014331269257</v>
      </c>
      <c r="D86" s="99"/>
      <c r="E86" s="223">
        <v>-0.6777807052660807</v>
      </c>
      <c r="G86" s="89"/>
      <c r="H86" s="214"/>
      <c r="I86" s="214"/>
      <c r="J86" s="219"/>
      <c r="K86" s="219"/>
      <c r="L86" s="219"/>
      <c r="M86" s="219"/>
      <c r="N86" s="214"/>
      <c r="O86" s="214"/>
      <c r="P86" s="214"/>
      <c r="Q86" s="214"/>
      <c r="R86" s="214"/>
      <c r="S86" s="214"/>
      <c r="T86" s="214"/>
      <c r="U86" s="214"/>
      <c r="V86" s="214"/>
      <c r="W86" s="214"/>
      <c r="X86" s="213">
        <v>-0.673664139071249</v>
      </c>
    </row>
    <row r="87" spans="1:24" ht="14.25" customHeight="1">
      <c r="A87" s="89"/>
      <c r="B87" s="99"/>
      <c r="C87" s="99">
        <v>-1.8050014331269257</v>
      </c>
      <c r="D87" s="99"/>
      <c r="E87" s="223">
        <v>-0.74472749489669399</v>
      </c>
      <c r="G87" s="89"/>
      <c r="H87" s="214"/>
      <c r="I87" s="214"/>
      <c r="J87" s="219"/>
      <c r="K87" s="219"/>
      <c r="L87" s="219"/>
      <c r="M87" s="219"/>
      <c r="N87" s="214"/>
      <c r="O87" s="214"/>
      <c r="P87" s="214"/>
      <c r="Q87" s="214"/>
      <c r="R87" s="214"/>
      <c r="S87" s="214"/>
      <c r="T87" s="214"/>
      <c r="U87" s="214"/>
      <c r="V87" s="214"/>
      <c r="W87" s="214"/>
      <c r="X87" s="213">
        <v>-0.75448733218584996</v>
      </c>
    </row>
    <row r="88" spans="1:24" ht="14.25" customHeight="1">
      <c r="A88" s="89"/>
      <c r="B88" s="99"/>
      <c r="C88" s="99">
        <v>-1.8050014331269257</v>
      </c>
      <c r="D88" s="99"/>
      <c r="E88" s="223">
        <v>-0.58502665202918203</v>
      </c>
      <c r="G88" s="89"/>
      <c r="H88" s="214"/>
      <c r="I88" s="214"/>
      <c r="J88" s="212"/>
      <c r="K88" s="214"/>
      <c r="L88" s="214"/>
      <c r="M88" s="212"/>
      <c r="N88" s="214"/>
      <c r="O88" s="214"/>
      <c r="P88" s="214"/>
      <c r="Q88" s="214"/>
      <c r="R88" s="214"/>
      <c r="S88" s="214"/>
      <c r="T88" s="214"/>
      <c r="U88" s="214"/>
      <c r="V88" s="214"/>
      <c r="W88" s="214"/>
      <c r="X88" s="213">
        <v>-0.58169870868025497</v>
      </c>
    </row>
    <row r="89" spans="1:24" ht="14.25" customHeight="1">
      <c r="A89" s="89"/>
      <c r="B89" s="99"/>
      <c r="C89" s="99">
        <v>-1.8050014331269257</v>
      </c>
      <c r="D89" s="99"/>
      <c r="E89" s="223">
        <v>-0.50863830616572736</v>
      </c>
      <c r="G89" s="89"/>
      <c r="H89" s="214"/>
      <c r="I89" s="214"/>
      <c r="J89" s="212"/>
      <c r="K89" s="214"/>
      <c r="L89" s="214"/>
      <c r="M89" s="212"/>
      <c r="N89" s="214"/>
      <c r="O89" s="214"/>
      <c r="P89" s="214"/>
      <c r="Q89" s="214"/>
      <c r="R89" s="214"/>
      <c r="S89" s="214"/>
      <c r="T89" s="214"/>
      <c r="U89" s="214"/>
      <c r="V89" s="214"/>
      <c r="W89" s="214"/>
      <c r="X89" s="213">
        <v>-0.51286162452281403</v>
      </c>
    </row>
    <row r="90" spans="1:24" ht="14.25" customHeight="1">
      <c r="A90" s="89"/>
      <c r="B90" s="99"/>
      <c r="C90" s="99">
        <v>-2.0402582405039924</v>
      </c>
      <c r="D90" s="99"/>
      <c r="E90" s="223">
        <v>-0.769551078621726</v>
      </c>
      <c r="G90" s="89"/>
      <c r="H90" s="214"/>
      <c r="I90" s="214"/>
      <c r="J90" s="212"/>
      <c r="K90" s="214"/>
      <c r="L90" s="214"/>
      <c r="M90" s="212"/>
      <c r="N90" s="214"/>
      <c r="O90" s="214"/>
      <c r="P90" s="214"/>
      <c r="Q90" s="214"/>
      <c r="R90" s="214"/>
      <c r="S90" s="214"/>
      <c r="T90" s="214"/>
      <c r="U90" s="214"/>
      <c r="V90" s="214"/>
      <c r="W90" s="214"/>
      <c r="X90" s="213">
        <v>-0.75945075171739995</v>
      </c>
    </row>
    <row r="91" spans="1:24" ht="14.25" customHeight="1">
      <c r="A91" s="89"/>
      <c r="B91" s="99"/>
      <c r="C91" s="99">
        <v>-2.0625819670735313</v>
      </c>
      <c r="D91" s="99"/>
      <c r="E91" s="223">
        <v>-0.61978875828839397</v>
      </c>
      <c r="G91" s="89"/>
      <c r="H91" s="214"/>
      <c r="I91" s="214"/>
      <c r="J91" s="212"/>
      <c r="K91" s="214"/>
      <c r="L91" s="214"/>
      <c r="M91" s="212"/>
      <c r="N91" s="214"/>
      <c r="O91" s="214"/>
      <c r="P91" s="214"/>
      <c r="Q91" s="214"/>
      <c r="R91" s="214"/>
      <c r="S91" s="214"/>
      <c r="T91" s="214"/>
      <c r="U91" s="214"/>
      <c r="V91" s="214"/>
      <c r="W91" s="214"/>
      <c r="X91" s="213">
        <v>-0.62525165398989602</v>
      </c>
    </row>
    <row r="92" spans="1:24" ht="14.25" customHeight="1">
      <c r="A92" s="89"/>
      <c r="B92" s="99"/>
      <c r="C92" s="99">
        <v>-2.1513141002729079</v>
      </c>
      <c r="D92" s="99"/>
      <c r="E92" s="223">
        <v>-0.72124639904717103</v>
      </c>
      <c r="G92" s="89"/>
      <c r="H92" s="214"/>
      <c r="I92" s="214"/>
      <c r="J92" s="212"/>
      <c r="K92" s="214"/>
      <c r="L92" s="214"/>
      <c r="M92" s="212"/>
      <c r="N92" s="214"/>
      <c r="O92" s="214"/>
      <c r="P92" s="214"/>
      <c r="Q92" s="214"/>
      <c r="R92" s="214"/>
      <c r="S92" s="214"/>
      <c r="T92" s="214"/>
      <c r="U92" s="214"/>
      <c r="V92" s="214"/>
      <c r="W92" s="214"/>
      <c r="X92" s="213">
        <v>-0.72124639904717103</v>
      </c>
    </row>
    <row r="93" spans="1:24" ht="14.25" customHeight="1">
      <c r="A93" s="89"/>
      <c r="B93" s="99"/>
      <c r="C93" s="99">
        <v>-2.6501579652723826</v>
      </c>
      <c r="D93" s="99"/>
      <c r="E93" s="223">
        <v>-0.55284196865778079</v>
      </c>
      <c r="G93" s="89"/>
      <c r="H93" s="214"/>
      <c r="I93" s="214"/>
      <c r="J93" s="212"/>
      <c r="K93" s="214"/>
      <c r="L93" s="214"/>
      <c r="M93" s="212"/>
      <c r="N93" s="214"/>
      <c r="O93" s="214"/>
      <c r="P93" s="214"/>
      <c r="Q93" s="214"/>
      <c r="R93" s="214"/>
      <c r="S93" s="214"/>
      <c r="T93" s="214"/>
      <c r="U93" s="214"/>
      <c r="V93" s="214"/>
      <c r="W93" s="214"/>
      <c r="X93" s="213">
        <v>-0.56066730616973703</v>
      </c>
    </row>
    <row r="94" spans="1:24" ht="14.25" customHeight="1">
      <c r="A94" s="89"/>
      <c r="B94" s="99"/>
      <c r="C94" s="99">
        <v>-2.8990500928321117</v>
      </c>
      <c r="D94" s="99"/>
      <c r="E94" s="223">
        <v>-0.42021640338318983</v>
      </c>
      <c r="G94" s="89"/>
      <c r="H94" s="214"/>
      <c r="I94" s="214"/>
      <c r="J94" s="212"/>
      <c r="K94" s="214"/>
      <c r="L94" s="214"/>
      <c r="M94" s="212"/>
      <c r="N94" s="214"/>
      <c r="O94" s="214"/>
      <c r="P94" s="214"/>
      <c r="Q94" s="214"/>
      <c r="R94" s="214"/>
      <c r="S94" s="214"/>
      <c r="T94" s="214"/>
      <c r="U94" s="214"/>
      <c r="V94" s="214"/>
      <c r="W94" s="214"/>
      <c r="X94" s="213">
        <v>-0.42365864979420698</v>
      </c>
    </row>
    <row r="95" spans="1:24" ht="14.25" customHeight="1">
      <c r="A95" s="89"/>
      <c r="B95" s="99"/>
      <c r="C95" s="99">
        <v>-2.0755459455789258</v>
      </c>
      <c r="D95" s="99"/>
      <c r="E95" s="223">
        <v>-0.40893539297350079</v>
      </c>
      <c r="G95" s="89"/>
      <c r="H95" s="214"/>
      <c r="I95" s="214"/>
      <c r="J95" s="212"/>
      <c r="K95" s="214"/>
      <c r="L95" s="214"/>
      <c r="M95" s="212"/>
      <c r="N95" s="214"/>
      <c r="O95" s="214"/>
      <c r="P95" s="214"/>
      <c r="Q95" s="214"/>
      <c r="R95" s="214"/>
      <c r="S95" s="214"/>
      <c r="T95" s="214"/>
      <c r="U95" s="214"/>
      <c r="V95" s="214"/>
      <c r="W95" s="214"/>
      <c r="X95" s="213">
        <v>-0.41341269532824498</v>
      </c>
    </row>
    <row r="96" spans="1:24" ht="14.25" customHeight="1">
      <c r="A96" s="89"/>
      <c r="B96" s="99"/>
      <c r="C96" s="99">
        <v>-1.5146622135888488</v>
      </c>
      <c r="D96" s="99"/>
      <c r="E96" s="223">
        <v>-0.46852108295774486</v>
      </c>
      <c r="G96" s="89"/>
      <c r="H96" s="214"/>
      <c r="I96" s="214"/>
      <c r="J96" s="212"/>
      <c r="K96" s="214"/>
      <c r="L96" s="214"/>
      <c r="M96" s="212"/>
      <c r="N96" s="214"/>
      <c r="O96" s="214"/>
      <c r="P96" s="214"/>
      <c r="Q96" s="214"/>
      <c r="R96" s="214"/>
      <c r="S96" s="214"/>
      <c r="T96" s="214"/>
      <c r="U96" s="214"/>
      <c r="V96" s="214"/>
      <c r="W96" s="214"/>
      <c r="X96" s="213">
        <v>-0.46344155742846999</v>
      </c>
    </row>
    <row r="97" spans="1:24" ht="14.25" customHeight="1">
      <c r="A97" s="89"/>
      <c r="B97" s="99"/>
      <c r="C97" s="99">
        <v>-1.482929933672718</v>
      </c>
      <c r="D97" s="99"/>
      <c r="E97" s="223">
        <v>-0.52287874528033762</v>
      </c>
      <c r="G97" s="89"/>
      <c r="H97" s="214"/>
      <c r="I97" s="214"/>
      <c r="J97" s="212"/>
      <c r="K97" s="214"/>
      <c r="L97" s="214"/>
      <c r="M97" s="212"/>
      <c r="N97" s="214"/>
      <c r="O97" s="214"/>
      <c r="P97" s="214"/>
      <c r="Q97" s="214"/>
      <c r="R97" s="214"/>
      <c r="S97" s="214"/>
      <c r="T97" s="214"/>
      <c r="U97" s="214"/>
      <c r="V97" s="214"/>
      <c r="W97" s="214"/>
      <c r="X97" s="213">
        <v>-0.52578373592374505</v>
      </c>
    </row>
    <row r="98" spans="1:24" ht="14.25" customHeight="1">
      <c r="A98" s="89"/>
      <c r="B98" s="99"/>
      <c r="C98" s="99">
        <v>-1.6353910775651341</v>
      </c>
      <c r="D98" s="99"/>
      <c r="E98" s="223">
        <v>-0.53760200210104392</v>
      </c>
      <c r="G98" s="89"/>
      <c r="H98" s="214"/>
      <c r="I98" s="214"/>
      <c r="J98" s="212"/>
      <c r="K98" s="214"/>
      <c r="L98" s="214"/>
      <c r="M98" s="212"/>
      <c r="N98" s="214"/>
      <c r="O98" s="214"/>
      <c r="P98" s="214"/>
      <c r="Q98" s="214"/>
      <c r="R98" s="214"/>
      <c r="S98" s="214"/>
      <c r="T98" s="214"/>
      <c r="U98" s="214"/>
      <c r="V98" s="214"/>
      <c r="W98" s="214"/>
      <c r="X98" s="213">
        <v>-0.54211810326600796</v>
      </c>
    </row>
    <row r="99" spans="1:24" ht="14.25" customHeight="1">
      <c r="A99" s="89"/>
      <c r="B99" s="99"/>
      <c r="C99" s="99">
        <v>-1.6987037548753909</v>
      </c>
      <c r="D99" s="99"/>
      <c r="E99" s="223">
        <v>-0.74472749489669399</v>
      </c>
      <c r="G99" s="89"/>
      <c r="H99" s="214"/>
      <c r="I99" s="214"/>
      <c r="J99" s="212"/>
      <c r="K99" s="214"/>
      <c r="L99" s="214"/>
      <c r="M99" s="212"/>
      <c r="N99" s="214"/>
      <c r="O99" s="214"/>
      <c r="P99" s="214"/>
      <c r="Q99" s="214"/>
      <c r="R99" s="214"/>
      <c r="S99" s="214"/>
      <c r="T99" s="214"/>
      <c r="U99" s="214"/>
      <c r="V99" s="214"/>
      <c r="W99" s="214"/>
      <c r="X99" s="213">
        <v>-0.73518217699046295</v>
      </c>
    </row>
    <row r="100" spans="1:24" ht="14.25" customHeight="1">
      <c r="A100" s="89"/>
      <c r="B100" s="99"/>
      <c r="C100" s="99">
        <v>-1.9254823309490214</v>
      </c>
      <c r="D100" s="99"/>
      <c r="E100" s="223">
        <v>-0.74472749489669399</v>
      </c>
      <c r="G100" s="89"/>
      <c r="H100" s="214"/>
      <c r="I100" s="214"/>
      <c r="J100" s="212"/>
      <c r="K100" s="214"/>
      <c r="L100" s="214"/>
      <c r="M100" s="212"/>
      <c r="N100" s="214"/>
      <c r="O100" s="214"/>
      <c r="P100" s="214"/>
      <c r="Q100" s="214"/>
      <c r="R100" s="214"/>
      <c r="S100" s="214"/>
      <c r="T100" s="214"/>
      <c r="U100" s="214"/>
      <c r="V100" s="214"/>
      <c r="W100" s="214"/>
      <c r="X100" s="213">
        <v>-0.75202673363819295</v>
      </c>
    </row>
    <row r="101" spans="1:24" ht="14.25" customHeight="1">
      <c r="A101" s="89"/>
      <c r="B101" s="99"/>
      <c r="C101" s="99">
        <v>-2.3209023108670968</v>
      </c>
      <c r="D101" s="99"/>
      <c r="E101" s="223">
        <v>-0.65757731917779372</v>
      </c>
      <c r="G101" s="89"/>
      <c r="H101" s="214"/>
      <c r="I101" s="214"/>
      <c r="J101" s="212"/>
      <c r="K101" s="214"/>
      <c r="L101" s="214"/>
      <c r="M101" s="212"/>
      <c r="N101" s="214"/>
      <c r="O101" s="214"/>
      <c r="P101" s="214"/>
      <c r="Q101" s="214"/>
      <c r="R101" s="214"/>
      <c r="S101" s="214"/>
      <c r="T101" s="214"/>
      <c r="U101" s="214"/>
      <c r="V101" s="214"/>
      <c r="W101" s="214"/>
      <c r="X101" s="213">
        <v>-0.64781748188863797</v>
      </c>
    </row>
    <row r="102" spans="1:24" ht="14.25" customHeight="1">
      <c r="A102" s="89"/>
      <c r="B102" s="99"/>
      <c r="C102" s="99">
        <v>-2.2406488147563111</v>
      </c>
      <c r="D102" s="99"/>
      <c r="E102" s="223">
        <v>-0.48148606012211248</v>
      </c>
      <c r="G102" s="89"/>
      <c r="H102" s="214"/>
      <c r="I102" s="214"/>
      <c r="J102" s="212"/>
      <c r="K102" s="214"/>
      <c r="L102" s="214"/>
      <c r="M102" s="212"/>
      <c r="N102" s="214"/>
      <c r="O102" s="214"/>
      <c r="P102" s="214"/>
      <c r="Q102" s="214"/>
      <c r="R102" s="214"/>
      <c r="S102" s="214"/>
      <c r="T102" s="214"/>
      <c r="U102" s="214"/>
      <c r="V102" s="214"/>
      <c r="W102" s="214"/>
      <c r="X102" s="213">
        <v>-0.482804102050026</v>
      </c>
    </row>
    <row r="103" spans="1:24" ht="14.25" customHeight="1">
      <c r="A103" s="89"/>
      <c r="B103" s="99"/>
      <c r="C103" s="99">
        <v>-1.3979400086720375</v>
      </c>
      <c r="D103" s="99"/>
      <c r="E103" s="223">
        <v>-0.85387196432176193</v>
      </c>
      <c r="G103" s="89"/>
      <c r="H103" s="214"/>
      <c r="I103" s="214"/>
      <c r="J103" s="212"/>
      <c r="K103" s="214"/>
      <c r="L103" s="214"/>
      <c r="M103" s="212"/>
      <c r="N103" s="214"/>
      <c r="O103" s="214"/>
      <c r="P103" s="214"/>
      <c r="Q103" s="214"/>
      <c r="R103" s="214"/>
      <c r="S103" s="214"/>
      <c r="T103" s="214"/>
      <c r="U103" s="214"/>
      <c r="V103" s="214"/>
      <c r="W103" s="214"/>
      <c r="X103" s="213">
        <v>-0.85698519974590504</v>
      </c>
    </row>
    <row r="104" spans="1:24" ht="14.25" customHeight="1">
      <c r="A104" s="89"/>
      <c r="B104" s="99"/>
      <c r="C104" s="99">
        <v>-1.5228787452803376</v>
      </c>
      <c r="D104" s="99"/>
      <c r="E104" s="223">
        <v>-0.74472749489669399</v>
      </c>
      <c r="G104" s="89"/>
      <c r="H104" s="214"/>
      <c r="I104" s="214"/>
      <c r="J104" s="212"/>
      <c r="K104" s="214"/>
      <c r="L104" s="214"/>
      <c r="M104" s="212"/>
      <c r="N104" s="214"/>
      <c r="O104" s="214"/>
      <c r="P104" s="214"/>
      <c r="Q104" s="214"/>
      <c r="R104" s="214"/>
      <c r="S104" s="214"/>
      <c r="T104" s="214"/>
      <c r="U104" s="214"/>
      <c r="V104" s="214"/>
      <c r="W104" s="214"/>
      <c r="X104" s="213">
        <v>-0.75202673363819295</v>
      </c>
    </row>
    <row r="105" spans="1:24" ht="14.25" customHeight="1">
      <c r="A105" s="89"/>
      <c r="B105" s="99"/>
      <c r="C105" s="99">
        <v>-1.6989700043360187</v>
      </c>
      <c r="D105" s="99"/>
      <c r="E105" s="223">
        <v>-0.61978875828839397</v>
      </c>
      <c r="G105" s="89"/>
      <c r="H105" s="214"/>
      <c r="I105" s="214"/>
      <c r="J105" s="212"/>
      <c r="K105" s="214"/>
      <c r="L105" s="214"/>
      <c r="M105" s="212"/>
      <c r="N105" s="214"/>
      <c r="O105" s="214"/>
      <c r="P105" s="214"/>
      <c r="Q105" s="214"/>
      <c r="R105" s="214"/>
      <c r="S105" s="214"/>
      <c r="T105" s="214"/>
      <c r="U105" s="214"/>
      <c r="V105" s="214"/>
      <c r="W105" s="214"/>
      <c r="X105" s="213">
        <v>-0.62525165398989602</v>
      </c>
    </row>
    <row r="106" spans="1:24" ht="14.25" customHeight="1">
      <c r="A106" s="89"/>
      <c r="B106" s="99"/>
      <c r="C106" s="99">
        <v>-1.5228787452803376</v>
      </c>
      <c r="D106" s="99"/>
      <c r="E106" s="223">
        <v>-0.69897000433601875</v>
      </c>
      <c r="G106" s="89"/>
      <c r="H106" s="214"/>
      <c r="I106" s="214"/>
      <c r="J106" s="212"/>
      <c r="K106" s="214"/>
      <c r="L106" s="214"/>
      <c r="M106" s="212"/>
      <c r="N106" s="214"/>
      <c r="O106" s="214"/>
      <c r="P106" s="214"/>
      <c r="Q106" s="214"/>
      <c r="R106" s="214"/>
      <c r="S106" s="214"/>
      <c r="T106" s="214"/>
      <c r="U106" s="214"/>
      <c r="V106" s="214"/>
      <c r="W106" s="214"/>
      <c r="X106" s="213">
        <v>-0.69897000433601897</v>
      </c>
    </row>
    <row r="107" spans="1:24" ht="14.25" customHeight="1">
      <c r="A107" s="89"/>
      <c r="B107" s="99"/>
      <c r="C107" s="99">
        <v>-1.6989700043360187</v>
      </c>
      <c r="D107" s="99"/>
      <c r="E107" s="223">
        <v>-0.49485002168009401</v>
      </c>
      <c r="G107" s="89"/>
      <c r="H107" s="214"/>
      <c r="I107" s="214"/>
      <c r="J107" s="212"/>
      <c r="K107" s="214"/>
      <c r="L107" s="214"/>
      <c r="M107" s="212"/>
      <c r="N107" s="214"/>
      <c r="O107" s="214"/>
      <c r="P107" s="214"/>
      <c r="Q107" s="214"/>
      <c r="R107" s="214"/>
      <c r="S107" s="214"/>
      <c r="T107" s="214"/>
      <c r="U107" s="214"/>
      <c r="V107" s="214"/>
      <c r="W107" s="214"/>
      <c r="X107" s="213">
        <v>-0.500312917381596</v>
      </c>
    </row>
    <row r="108" spans="1:24" ht="14.25" customHeight="1">
      <c r="A108" s="89"/>
      <c r="B108" s="99"/>
      <c r="C108" s="99">
        <v>-1.6989700043360187</v>
      </c>
      <c r="D108" s="99"/>
      <c r="E108" s="223">
        <v>-0.74472749489669399</v>
      </c>
      <c r="G108" s="89"/>
      <c r="H108" s="214"/>
      <c r="I108" s="214"/>
      <c r="J108" s="212"/>
      <c r="K108" s="214"/>
      <c r="L108" s="214"/>
      <c r="M108" s="212"/>
      <c r="N108" s="214"/>
      <c r="O108" s="214"/>
      <c r="P108" s="214"/>
      <c r="Q108" s="214"/>
      <c r="R108" s="214"/>
      <c r="S108" s="214"/>
      <c r="T108" s="214"/>
      <c r="U108" s="214"/>
      <c r="V108" s="214"/>
      <c r="W108" s="214"/>
      <c r="X108" s="213">
        <v>-0.74472749489669399</v>
      </c>
    </row>
    <row r="109" spans="1:24" ht="14.25" customHeight="1">
      <c r="A109" s="89"/>
      <c r="B109" s="99"/>
      <c r="C109" s="99">
        <v>-1.6989700043360187</v>
      </c>
      <c r="D109" s="99"/>
      <c r="E109" s="223">
        <v>-0.82390874094431876</v>
      </c>
      <c r="G109" s="89"/>
      <c r="H109" s="214"/>
      <c r="I109" s="214"/>
      <c r="J109" s="212"/>
      <c r="K109" s="214"/>
      <c r="L109" s="214"/>
      <c r="M109" s="212"/>
      <c r="N109" s="214"/>
      <c r="O109" s="214"/>
      <c r="P109" s="214"/>
      <c r="Q109" s="214"/>
      <c r="R109" s="214"/>
      <c r="S109" s="214"/>
      <c r="T109" s="214"/>
      <c r="U109" s="214"/>
      <c r="V109" s="214"/>
      <c r="W109" s="214"/>
      <c r="X109" s="213">
        <v>-0.82973828460504295</v>
      </c>
    </row>
    <row r="110" spans="1:24" ht="14.25" customHeight="1">
      <c r="A110" s="89"/>
      <c r="B110" s="99"/>
      <c r="C110" s="99">
        <v>-1.6989700043360187</v>
      </c>
      <c r="D110" s="99"/>
      <c r="E110" s="223">
        <v>-0.63827216398240705</v>
      </c>
      <c r="G110" s="89"/>
      <c r="H110" s="214"/>
      <c r="I110" s="214"/>
      <c r="J110" s="212"/>
      <c r="K110" s="214"/>
      <c r="L110" s="214"/>
      <c r="M110" s="212"/>
      <c r="N110" s="214"/>
      <c r="O110" s="214"/>
      <c r="P110" s="214"/>
      <c r="Q110" s="214"/>
      <c r="R110" s="214"/>
      <c r="S110" s="214"/>
      <c r="T110" s="214"/>
      <c r="U110" s="214"/>
      <c r="V110" s="214"/>
      <c r="W110" s="214"/>
      <c r="X110" s="213">
        <v>-0.636388020107856</v>
      </c>
    </row>
    <row r="111" spans="1:24" ht="14.25" customHeight="1">
      <c r="A111" s="89"/>
      <c r="B111" s="99"/>
      <c r="C111" s="99">
        <v>-1.5228787452803376</v>
      </c>
      <c r="D111" s="99"/>
      <c r="E111" s="223">
        <v>-0.52287874528033762</v>
      </c>
      <c r="G111" s="89"/>
      <c r="H111" s="214"/>
      <c r="I111" s="214"/>
      <c r="J111" s="212"/>
      <c r="K111" s="214"/>
      <c r="L111" s="214"/>
      <c r="M111" s="212"/>
      <c r="N111" s="214"/>
      <c r="O111" s="214"/>
      <c r="P111" s="214"/>
      <c r="Q111" s="214"/>
      <c r="R111" s="214"/>
      <c r="S111" s="214"/>
      <c r="T111" s="214"/>
      <c r="U111" s="214"/>
      <c r="V111" s="214"/>
      <c r="W111" s="214"/>
      <c r="X111" s="213">
        <v>-0.52870828894106103</v>
      </c>
    </row>
    <row r="112" spans="1:24" ht="14.25" customHeight="1">
      <c r="A112" s="89"/>
      <c r="B112" s="99"/>
      <c r="C112" s="99">
        <v>-2</v>
      </c>
      <c r="D112" s="99"/>
      <c r="E112" s="223">
        <v>-0.6777807052660807</v>
      </c>
      <c r="G112" s="89"/>
      <c r="H112" s="214"/>
      <c r="I112" s="214"/>
      <c r="J112" s="214"/>
      <c r="K112" s="214"/>
      <c r="L112" s="214"/>
      <c r="M112" s="212"/>
      <c r="N112" s="214"/>
      <c r="O112" s="214"/>
      <c r="P112" s="214"/>
      <c r="Q112" s="214"/>
      <c r="R112" s="214"/>
      <c r="S112" s="214"/>
      <c r="T112" s="214"/>
      <c r="U112" s="214"/>
      <c r="V112" s="214"/>
      <c r="W112" s="214"/>
      <c r="X112" s="213">
        <v>-0.679853713888946</v>
      </c>
    </row>
    <row r="113" spans="1:24" ht="14.25" customHeight="1">
      <c r="A113" s="89"/>
      <c r="B113" s="99"/>
      <c r="C113" s="99">
        <v>-1.5228787452803376</v>
      </c>
      <c r="D113" s="99"/>
      <c r="E113" s="223">
        <v>-0.769551078621726</v>
      </c>
      <c r="G113" s="89"/>
      <c r="H113" s="214"/>
      <c r="I113" s="214"/>
      <c r="J113" s="214"/>
      <c r="K113" s="214"/>
      <c r="L113" s="214"/>
      <c r="M113" s="212"/>
      <c r="N113" s="214"/>
      <c r="O113" s="214"/>
      <c r="P113" s="214"/>
      <c r="Q113" s="214"/>
      <c r="R113" s="214"/>
      <c r="S113" s="214"/>
      <c r="T113" s="214"/>
      <c r="U113" s="214"/>
      <c r="V113" s="214"/>
      <c r="W113" s="214"/>
      <c r="X113" s="213">
        <v>-0.75945075171739995</v>
      </c>
    </row>
    <row r="114" spans="1:24" ht="14.25" customHeight="1">
      <c r="A114" s="89"/>
      <c r="B114" s="99"/>
      <c r="C114" s="99">
        <v>-1.5228787452803376</v>
      </c>
      <c r="D114" s="99"/>
      <c r="E114" s="223">
        <v>-0.63827216398240705</v>
      </c>
      <c r="G114" s="89"/>
      <c r="H114" s="214"/>
      <c r="I114" s="214"/>
      <c r="J114" s="214"/>
      <c r="K114" s="214"/>
      <c r="L114" s="214"/>
      <c r="M114" s="212"/>
      <c r="N114" s="214"/>
      <c r="O114" s="214"/>
      <c r="P114" s="214"/>
      <c r="Q114" s="214"/>
      <c r="R114" s="214"/>
      <c r="S114" s="214"/>
      <c r="T114" s="214"/>
      <c r="U114" s="214"/>
      <c r="V114" s="214"/>
      <c r="W114" s="214"/>
      <c r="X114" s="213">
        <v>-0.63264407897398101</v>
      </c>
    </row>
    <row r="115" spans="1:24" ht="14.25" customHeight="1">
      <c r="A115" s="89"/>
      <c r="B115" s="99"/>
      <c r="C115" s="99">
        <v>-1.6989700043360187</v>
      </c>
      <c r="D115" s="99"/>
      <c r="E115" s="223">
        <v>-0.58502665202918203</v>
      </c>
      <c r="G115" s="89"/>
      <c r="H115" s="214"/>
      <c r="I115" s="214"/>
      <c r="J115" s="214"/>
      <c r="K115" s="214"/>
      <c r="L115" s="214"/>
      <c r="M115" s="212"/>
      <c r="N115" s="214"/>
      <c r="O115" s="214"/>
      <c r="P115" s="214"/>
      <c r="Q115" s="214"/>
      <c r="R115" s="214"/>
      <c r="S115" s="214"/>
      <c r="T115" s="214"/>
      <c r="U115" s="214"/>
      <c r="V115" s="214"/>
      <c r="W115" s="214"/>
      <c r="X115" s="213">
        <v>-0.58169870868025497</v>
      </c>
    </row>
    <row r="116" spans="1:24" ht="14.25" customHeight="1">
      <c r="A116" s="89"/>
      <c r="B116" s="99"/>
      <c r="C116" s="99">
        <v>-1.6989700043360187</v>
      </c>
      <c r="D116" s="99"/>
      <c r="E116" s="223">
        <v>-0.55284196865778079</v>
      </c>
      <c r="G116" s="89"/>
      <c r="H116" s="214"/>
      <c r="I116" s="214"/>
      <c r="J116" s="214"/>
      <c r="K116" s="214"/>
      <c r="L116" s="214"/>
      <c r="M116" s="212"/>
      <c r="N116" s="214"/>
      <c r="O116" s="214"/>
      <c r="P116" s="214"/>
      <c r="Q116" s="214"/>
      <c r="R116" s="214"/>
      <c r="S116" s="214"/>
      <c r="T116" s="214"/>
      <c r="U116" s="214"/>
      <c r="V116" s="214"/>
      <c r="W116" s="214"/>
      <c r="X116" s="213">
        <v>-0.55284196865778101</v>
      </c>
    </row>
    <row r="117" spans="1:24" ht="14.25" customHeight="1">
      <c r="A117" s="89"/>
      <c r="B117" s="99"/>
      <c r="C117" s="99">
        <v>-1.6989700043360187</v>
      </c>
      <c r="D117" s="99"/>
      <c r="E117" s="223">
        <v>-0.6777807052660807</v>
      </c>
      <c r="G117" s="89"/>
      <c r="H117" s="214"/>
      <c r="I117" s="214"/>
      <c r="J117" s="214"/>
      <c r="K117" s="214"/>
      <c r="L117" s="214"/>
      <c r="M117" s="212"/>
      <c r="N117" s="214"/>
      <c r="O117" s="214"/>
      <c r="P117" s="214"/>
      <c r="Q117" s="214"/>
      <c r="R117" s="214"/>
      <c r="S117" s="214"/>
      <c r="T117" s="214"/>
      <c r="U117" s="214"/>
      <c r="V117" s="214"/>
      <c r="W117" s="214"/>
      <c r="X117" s="213">
        <v>-0.68824613894424602</v>
      </c>
    </row>
    <row r="118" spans="1:24" ht="14.25" customHeight="1">
      <c r="A118" s="89"/>
      <c r="B118" s="99"/>
      <c r="C118" s="99">
        <v>-1.5228787452803376</v>
      </c>
      <c r="D118" s="99"/>
      <c r="E118" s="223">
        <v>-0.69897000433601875</v>
      </c>
      <c r="G118" s="89"/>
      <c r="H118" s="214"/>
      <c r="I118" s="214"/>
      <c r="J118" s="214"/>
      <c r="K118" s="214"/>
      <c r="L118" s="214"/>
      <c r="M118" s="212"/>
      <c r="N118" s="214"/>
      <c r="O118" s="214"/>
      <c r="P118" s="214"/>
      <c r="Q118" s="214"/>
      <c r="R118" s="214"/>
      <c r="S118" s="214"/>
      <c r="T118" s="214"/>
      <c r="U118" s="214"/>
      <c r="V118" s="214"/>
      <c r="W118" s="214"/>
      <c r="X118" s="213">
        <v>-0.69680394257951095</v>
      </c>
    </row>
    <row r="119" spans="1:24" ht="14.25" customHeight="1">
      <c r="A119" s="89"/>
      <c r="B119" s="99"/>
      <c r="C119" s="99">
        <v>-1.5228787452803376</v>
      </c>
      <c r="D119" s="99"/>
      <c r="E119" s="223">
        <v>-0.65757731917779372</v>
      </c>
      <c r="G119" s="89"/>
      <c r="H119" s="214"/>
      <c r="I119" s="214"/>
      <c r="J119" s="214"/>
      <c r="K119" s="214"/>
      <c r="L119" s="214"/>
      <c r="M119" s="212"/>
      <c r="N119" s="214"/>
      <c r="O119" s="214"/>
      <c r="P119" s="214"/>
      <c r="Q119" s="214"/>
      <c r="R119" s="214"/>
      <c r="S119" s="214"/>
      <c r="T119" s="214"/>
      <c r="U119" s="214"/>
      <c r="V119" s="214"/>
      <c r="W119" s="214"/>
      <c r="X119" s="213">
        <v>-0.66154350639539505</v>
      </c>
    </row>
    <row r="120" spans="1:24" ht="14.25" customHeight="1">
      <c r="A120" s="89"/>
      <c r="B120" s="99"/>
      <c r="C120" s="99"/>
      <c r="D120" s="99"/>
      <c r="E120" s="223">
        <v>-0.69897000433601875</v>
      </c>
      <c r="G120" s="89"/>
      <c r="H120" s="214"/>
      <c r="I120" s="214"/>
      <c r="J120" s="214"/>
      <c r="K120" s="214"/>
      <c r="L120" s="214"/>
      <c r="M120" s="212"/>
      <c r="N120" s="214"/>
      <c r="O120" s="214"/>
      <c r="P120" s="214"/>
      <c r="Q120" s="214"/>
      <c r="R120" s="214"/>
      <c r="S120" s="214"/>
      <c r="T120" s="214"/>
      <c r="U120" s="214"/>
      <c r="V120" s="214"/>
      <c r="W120" s="214"/>
      <c r="X120" s="213">
        <v>-0.70774392864352398</v>
      </c>
    </row>
    <row r="121" spans="1:24" ht="14.25" customHeight="1">
      <c r="A121" s="89"/>
      <c r="B121" s="99"/>
      <c r="C121" s="99"/>
      <c r="D121" s="99"/>
      <c r="E121" s="223">
        <v>-0.48148606012211248</v>
      </c>
      <c r="G121" s="89"/>
      <c r="H121" s="214"/>
      <c r="I121" s="214"/>
      <c r="J121" s="214"/>
      <c r="K121" s="214"/>
      <c r="L121" s="214"/>
      <c r="M121" s="212"/>
      <c r="N121" s="214"/>
      <c r="O121" s="214"/>
      <c r="P121" s="214"/>
      <c r="Q121" s="214"/>
      <c r="R121" s="214"/>
      <c r="S121" s="214"/>
      <c r="T121" s="214"/>
      <c r="U121" s="214"/>
      <c r="V121" s="214"/>
      <c r="W121" s="214"/>
      <c r="X121" s="213">
        <v>-0.48678239993206102</v>
      </c>
    </row>
    <row r="122" spans="1:24" ht="14.25" customHeight="1">
      <c r="A122" s="89"/>
      <c r="B122" s="99"/>
      <c r="C122" s="99"/>
      <c r="D122" s="99"/>
      <c r="E122" s="223">
        <v>-0.82390874094431876</v>
      </c>
      <c r="G122" s="89"/>
      <c r="H122" s="214"/>
      <c r="I122" s="214"/>
      <c r="J122" s="214"/>
      <c r="K122" s="214"/>
      <c r="L122" s="214"/>
      <c r="M122" s="212"/>
      <c r="N122" s="214"/>
      <c r="O122" s="214"/>
      <c r="P122" s="214"/>
      <c r="Q122" s="214"/>
      <c r="R122" s="214"/>
      <c r="S122" s="214"/>
      <c r="T122" s="214"/>
      <c r="U122" s="214"/>
      <c r="V122" s="214"/>
      <c r="W122" s="214"/>
      <c r="X122" s="213">
        <v>-0.82973828460504295</v>
      </c>
    </row>
    <row r="123" spans="1:24" ht="14.25" customHeight="1">
      <c r="A123" s="89"/>
      <c r="B123" s="99"/>
      <c r="C123" s="99"/>
      <c r="D123" s="99"/>
      <c r="E123" s="223">
        <v>-0.56863623584101264</v>
      </c>
      <c r="G123" s="89"/>
      <c r="H123" s="214"/>
      <c r="I123" s="214"/>
      <c r="J123" s="214"/>
      <c r="K123" s="214"/>
      <c r="L123" s="214"/>
      <c r="M123" s="212"/>
      <c r="N123" s="214"/>
      <c r="O123" s="214"/>
      <c r="P123" s="214"/>
      <c r="Q123" s="214"/>
      <c r="R123" s="214"/>
      <c r="S123" s="214"/>
      <c r="T123" s="214"/>
      <c r="U123" s="214"/>
      <c r="V123" s="214"/>
      <c r="W123" s="214"/>
      <c r="X123" s="213">
        <v>-0.57186520597121104</v>
      </c>
    </row>
    <row r="124" spans="1:24" ht="14.25" customHeight="1">
      <c r="A124" s="89"/>
      <c r="B124" s="99"/>
      <c r="C124" s="99"/>
      <c r="D124" s="99"/>
      <c r="E124" s="223">
        <v>-0.769551078621726</v>
      </c>
      <c r="G124" s="89"/>
      <c r="H124" s="214"/>
      <c r="I124" s="214"/>
      <c r="J124" s="214"/>
      <c r="K124" s="214"/>
      <c r="L124" s="214"/>
      <c r="M124" s="212"/>
      <c r="N124" s="214"/>
      <c r="O124" s="214"/>
      <c r="P124" s="214"/>
      <c r="Q124" s="214"/>
      <c r="R124" s="214"/>
      <c r="S124" s="214"/>
      <c r="T124" s="214"/>
      <c r="U124" s="214"/>
      <c r="V124" s="214"/>
      <c r="W124" s="214"/>
      <c r="X124" s="213">
        <v>-0.77469071827413705</v>
      </c>
    </row>
    <row r="125" spans="1:24" ht="14.25" customHeight="1">
      <c r="A125" s="89"/>
      <c r="B125" s="99"/>
      <c r="C125" s="99"/>
      <c r="D125" s="99"/>
      <c r="E125" s="223">
        <v>-0.52287874528033762</v>
      </c>
      <c r="G125" s="89"/>
      <c r="H125" s="214"/>
      <c r="I125" s="214"/>
      <c r="J125" s="214"/>
      <c r="K125" s="214"/>
      <c r="L125" s="214"/>
      <c r="M125" s="212"/>
      <c r="N125" s="214"/>
      <c r="O125" s="214"/>
      <c r="P125" s="214"/>
      <c r="Q125" s="214"/>
      <c r="R125" s="214"/>
      <c r="S125" s="214"/>
      <c r="T125" s="214"/>
      <c r="U125" s="214"/>
      <c r="V125" s="214"/>
      <c r="W125" s="214"/>
      <c r="X125" s="213">
        <v>-0.51999305704284904</v>
      </c>
    </row>
    <row r="126" spans="1:24" ht="14.25" customHeight="1">
      <c r="A126" s="89"/>
      <c r="B126" s="99"/>
      <c r="C126" s="99"/>
      <c r="D126" s="99"/>
      <c r="E126" s="223">
        <v>-0.769551078621726</v>
      </c>
      <c r="G126" s="89"/>
      <c r="H126" s="214"/>
      <c r="I126" s="214"/>
      <c r="J126" s="214"/>
      <c r="K126" s="214"/>
      <c r="L126" s="214"/>
      <c r="M126" s="212"/>
      <c r="N126" s="214"/>
      <c r="O126" s="214"/>
      <c r="P126" s="214"/>
      <c r="Q126" s="214"/>
      <c r="R126" s="214"/>
      <c r="S126" s="214"/>
      <c r="T126" s="214"/>
      <c r="U126" s="214"/>
      <c r="V126" s="214"/>
      <c r="W126" s="214"/>
      <c r="X126" s="213">
        <v>-0.769551078621726</v>
      </c>
    </row>
    <row r="127" spans="1:24" ht="14.25" customHeight="1">
      <c r="A127" s="89"/>
      <c r="B127" s="99"/>
      <c r="C127" s="99"/>
      <c r="D127" s="99"/>
      <c r="E127" s="223">
        <v>-0.61978875828839397</v>
      </c>
      <c r="G127" s="89"/>
      <c r="H127" s="214"/>
      <c r="I127" s="214"/>
      <c r="J127" s="214"/>
      <c r="K127" s="214"/>
      <c r="L127" s="214"/>
      <c r="M127" s="212"/>
      <c r="N127" s="214"/>
      <c r="O127" s="214"/>
      <c r="P127" s="214"/>
      <c r="Q127" s="214"/>
      <c r="R127" s="214"/>
      <c r="S127" s="214"/>
      <c r="T127" s="214"/>
      <c r="U127" s="214"/>
      <c r="V127" s="214"/>
      <c r="W127" s="214"/>
      <c r="X127" s="213">
        <v>-0.61618463401956902</v>
      </c>
    </row>
    <row r="128" spans="1:24" ht="14.25" customHeight="1">
      <c r="A128" s="89"/>
      <c r="B128" s="99"/>
      <c r="C128" s="99"/>
      <c r="D128" s="99"/>
      <c r="E128" s="223">
        <v>-0.82390874094431876</v>
      </c>
      <c r="G128" s="89"/>
      <c r="H128" s="214"/>
      <c r="I128" s="214"/>
      <c r="J128" s="214"/>
      <c r="K128" s="214"/>
      <c r="L128" s="214"/>
      <c r="M128" s="212"/>
      <c r="N128" s="214"/>
      <c r="O128" s="214"/>
      <c r="P128" s="214"/>
      <c r="Q128" s="214"/>
      <c r="R128" s="214"/>
      <c r="S128" s="214"/>
      <c r="T128" s="214"/>
      <c r="U128" s="214"/>
      <c r="V128" s="214"/>
      <c r="W128" s="214"/>
      <c r="X128" s="213">
        <v>-0.82390874094431898</v>
      </c>
    </row>
    <row r="129" spans="1:24" ht="14.25" customHeight="1">
      <c r="A129" s="89"/>
      <c r="B129" s="99"/>
      <c r="C129" s="99"/>
      <c r="D129" s="99"/>
      <c r="E129" s="223">
        <v>-0.82390874094431876</v>
      </c>
      <c r="G129" s="89"/>
      <c r="H129" s="214"/>
      <c r="I129" s="214"/>
      <c r="J129" s="212"/>
      <c r="K129" s="214"/>
      <c r="L129" s="214"/>
      <c r="M129" s="212"/>
      <c r="N129" s="214"/>
      <c r="O129" s="214"/>
      <c r="P129" s="214"/>
      <c r="Q129" s="214"/>
      <c r="R129" s="214"/>
      <c r="S129" s="214"/>
      <c r="T129" s="214"/>
      <c r="U129" s="214"/>
      <c r="V129" s="214"/>
      <c r="W129" s="214"/>
      <c r="X129" s="213">
        <v>-0.82102305270682996</v>
      </c>
    </row>
    <row r="130" spans="1:24" ht="14.25" customHeight="1">
      <c r="A130" s="89"/>
      <c r="B130" s="99"/>
      <c r="C130" s="99"/>
      <c r="D130" s="99"/>
      <c r="E130" s="223">
        <v>-0.52287874528033762</v>
      </c>
      <c r="G130" s="89"/>
      <c r="H130" s="214"/>
      <c r="I130" s="214"/>
      <c r="J130" s="212"/>
      <c r="K130" s="214"/>
      <c r="L130" s="214"/>
      <c r="M130" s="212"/>
      <c r="N130" s="214"/>
      <c r="O130" s="214"/>
      <c r="P130" s="214"/>
      <c r="Q130" s="214"/>
      <c r="R130" s="214"/>
      <c r="S130" s="214"/>
      <c r="T130" s="214"/>
      <c r="U130" s="214"/>
      <c r="V130" s="214"/>
      <c r="W130" s="214"/>
      <c r="X130" s="213">
        <v>-0.52724355068278805</v>
      </c>
    </row>
    <row r="131" spans="1:24" ht="14.25" customHeight="1">
      <c r="A131" s="89"/>
      <c r="B131" s="99"/>
      <c r="C131" s="99"/>
      <c r="D131" s="99"/>
      <c r="E131" s="223">
        <v>-0.769551078621726</v>
      </c>
      <c r="G131" s="89"/>
      <c r="H131" s="214"/>
      <c r="I131" s="214"/>
      <c r="J131" s="212"/>
      <c r="K131" s="214"/>
      <c r="L131" s="214"/>
      <c r="M131" s="212"/>
      <c r="N131" s="214"/>
      <c r="O131" s="214"/>
      <c r="P131" s="214"/>
      <c r="Q131" s="214"/>
      <c r="R131" s="214"/>
      <c r="S131" s="214"/>
      <c r="T131" s="214"/>
      <c r="U131" s="214"/>
      <c r="V131" s="214"/>
      <c r="W131" s="214"/>
      <c r="X131" s="213">
        <v>-0.772113295386326</v>
      </c>
    </row>
    <row r="132" spans="1:24" ht="14.25" customHeight="1" thickBot="1">
      <c r="A132" s="176"/>
      <c r="B132" s="210"/>
      <c r="C132" s="210"/>
      <c r="D132" s="210"/>
      <c r="E132" s="224">
        <v>-0.82390874094431876</v>
      </c>
      <c r="G132" s="176"/>
      <c r="H132" s="220"/>
      <c r="I132" s="220"/>
      <c r="J132" s="221"/>
      <c r="K132" s="220"/>
      <c r="L132" s="220"/>
      <c r="M132" s="221"/>
      <c r="N132" s="220"/>
      <c r="O132" s="220"/>
      <c r="P132" s="220"/>
      <c r="Q132" s="220"/>
      <c r="R132" s="220"/>
      <c r="S132" s="220"/>
      <c r="T132" s="220"/>
      <c r="U132" s="220"/>
      <c r="V132" s="220"/>
      <c r="W132" s="220"/>
      <c r="X132" s="222">
        <v>-0.80966830182970895</v>
      </c>
    </row>
    <row r="133" spans="1:24" ht="14.25" customHeight="1">
      <c r="H133" s="180"/>
      <c r="I133" s="180"/>
      <c r="J133" s="26"/>
      <c r="K133" s="180"/>
      <c r="L133" s="180"/>
      <c r="M133" s="26"/>
      <c r="N133" s="180"/>
      <c r="O133" s="180"/>
      <c r="P133" s="180"/>
      <c r="Q133" s="180"/>
      <c r="R133" s="180"/>
      <c r="S133" s="180"/>
      <c r="T133" s="180"/>
      <c r="U133" s="180"/>
      <c r="V133" s="180"/>
      <c r="W133" s="180"/>
      <c r="X133" s="180"/>
    </row>
    <row r="134" spans="1:24" ht="14.25" customHeight="1">
      <c r="J134" s="17"/>
      <c r="M134" s="19"/>
    </row>
    <row r="135" spans="1:24" ht="14.25" customHeight="1">
      <c r="J135" s="17"/>
      <c r="M135" s="19"/>
    </row>
    <row r="136" spans="1:24" ht="14.25" customHeight="1">
      <c r="J136" s="17"/>
      <c r="M136" s="19"/>
    </row>
    <row r="137" spans="1:24" ht="14.25" customHeight="1">
      <c r="J137" s="17"/>
      <c r="M137" s="19"/>
    </row>
    <row r="138" spans="1:24" ht="14.25" customHeight="1">
      <c r="J138" s="17"/>
      <c r="M138" s="19"/>
    </row>
    <row r="139" spans="1:24" ht="14.25" customHeight="1">
      <c r="J139" s="17"/>
      <c r="M139" s="19"/>
    </row>
    <row r="140" spans="1:24" ht="14.25" customHeight="1">
      <c r="J140" s="17"/>
      <c r="M140" s="19"/>
    </row>
    <row r="141" spans="1:24" ht="14.25" customHeight="1">
      <c r="J141" s="17"/>
      <c r="M141" s="19"/>
    </row>
    <row r="142" spans="1:24" ht="14.25" customHeight="1">
      <c r="Q142" s="19"/>
    </row>
    <row r="143" spans="1:24" ht="14.25" customHeight="1">
      <c r="Q143" s="19"/>
    </row>
    <row r="144" spans="1:24" ht="14.25" customHeight="1">
      <c r="Q144" s="19"/>
    </row>
    <row r="145" spans="17:17" ht="14.25" customHeight="1">
      <c r="Q145" s="19"/>
    </row>
    <row r="146" spans="17:17" ht="14.25" customHeight="1">
      <c r="Q146" s="19"/>
    </row>
    <row r="147" spans="17:17" ht="14.25" customHeight="1">
      <c r="Q147" s="19"/>
    </row>
    <row r="148" spans="17:17" ht="14.25" customHeight="1">
      <c r="Q148" s="19"/>
    </row>
    <row r="149" spans="17:17" ht="14.25" customHeight="1">
      <c r="Q149" s="19"/>
    </row>
    <row r="150" spans="17:17" ht="14.25" customHeight="1">
      <c r="Q150" s="19"/>
    </row>
    <row r="151" spans="17:17" ht="14.25" customHeight="1">
      <c r="Q151" s="19"/>
    </row>
    <row r="152" spans="17:17" ht="14.25" customHeight="1">
      <c r="Q152" s="19"/>
    </row>
    <row r="153" spans="17:17" ht="14.25" customHeight="1"/>
    <row r="154" spans="17:17" ht="14.25" customHeight="1"/>
    <row r="155" spans="17:17" ht="14.25" customHeight="1"/>
    <row r="156" spans="17:17" ht="14.25" customHeight="1"/>
    <row r="157" spans="17:17" ht="14.25" customHeight="1"/>
    <row r="158" spans="17:17" ht="14.25" customHeight="1"/>
    <row r="159" spans="17:17" ht="14.25" customHeight="1"/>
    <row r="160" spans="17:17"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Y1000"/>
  <sheetViews>
    <sheetView topLeftCell="A20" zoomScale="80" zoomScaleNormal="80" workbookViewId="0">
      <selection activeCell="AS51" sqref="AS51:AT58"/>
    </sheetView>
  </sheetViews>
  <sheetFormatPr defaultColWidth="12.6875" defaultRowHeight="15" customHeight="1"/>
  <cols>
    <col min="1" max="1" width="13.375" customWidth="1"/>
    <col min="2" max="2" width="14.6875" customWidth="1"/>
    <col min="3" max="3" width="13.1875" customWidth="1"/>
    <col min="4" max="4" width="14.1875" customWidth="1"/>
    <col min="5" max="5" width="10" customWidth="1"/>
    <col min="6" max="6" width="10.1875" customWidth="1"/>
    <col min="7" max="8" width="10" customWidth="1"/>
    <col min="9" max="9" width="14.125" customWidth="1"/>
    <col min="10" max="10" width="10" customWidth="1"/>
    <col min="11" max="11" width="10" style="48" customWidth="1"/>
    <col min="12" max="12" width="12.1875" customWidth="1"/>
    <col min="13" max="13" width="18.125" customWidth="1"/>
    <col min="14" max="14" width="23.6875" customWidth="1"/>
    <col min="15" max="15" width="7.1875" customWidth="1"/>
    <col min="16" max="16" width="8.1875" customWidth="1"/>
    <col min="17" max="17" width="9.5" customWidth="1"/>
    <col min="18" max="18" width="9.5" style="106" customWidth="1"/>
    <col min="19" max="19" width="6.1875" customWidth="1"/>
    <col min="20" max="20" width="12.8125" style="48" customWidth="1"/>
    <col min="21" max="21" width="9.8125" style="48" customWidth="1"/>
    <col min="22" max="27" width="16.3125" customWidth="1"/>
    <col min="28" max="28" width="16.3125" style="106" customWidth="1"/>
    <col min="29" max="29" width="16.3125" style="120" customWidth="1"/>
    <col min="30" max="30" width="11.8125" style="120" customWidth="1"/>
    <col min="31" max="31" width="10" customWidth="1"/>
    <col min="32" max="32" width="13.8125" customWidth="1"/>
    <col min="33" max="36" width="10" customWidth="1"/>
    <col min="37" max="37" width="10" style="106" customWidth="1"/>
    <col min="38" max="38" width="10" customWidth="1"/>
    <col min="39" max="40" width="10" style="48" customWidth="1"/>
    <col min="41" max="41" width="10" customWidth="1"/>
    <col min="42" max="42" width="14.1875" customWidth="1"/>
    <col min="43" max="46" width="10" customWidth="1"/>
    <col min="47" max="47" width="10" style="106" customWidth="1"/>
    <col min="48" max="48" width="10" style="105" customWidth="1"/>
    <col min="49" max="49" width="11" customWidth="1"/>
    <col min="50" max="50" width="11" style="100" customWidth="1"/>
    <col min="51" max="56" width="10.8125" customWidth="1"/>
    <col min="57" max="57" width="10.8125" style="106" customWidth="1"/>
    <col min="58" max="58" width="10" customWidth="1"/>
    <col min="59" max="60" width="10" style="100" customWidth="1"/>
    <col min="61" max="61" width="10" customWidth="1"/>
    <col min="62" max="62" width="14.1875" customWidth="1"/>
    <col min="63" max="66" width="10" customWidth="1"/>
    <col min="67" max="67" width="10" style="106" customWidth="1"/>
    <col min="68" max="69" width="10" customWidth="1"/>
    <col min="70" max="70" width="14.3125" customWidth="1"/>
    <col min="71" max="74" width="10" customWidth="1"/>
    <col min="75" max="75" width="10" style="106" customWidth="1"/>
    <col min="76" max="77" width="10" style="120" customWidth="1"/>
    <col min="78" max="79" width="10" customWidth="1"/>
    <col min="80" max="80" width="14.3125" customWidth="1"/>
    <col min="81" max="81" width="9.5" customWidth="1"/>
    <col min="82" max="84" width="10" customWidth="1"/>
    <col min="85" max="85" width="10" style="106" customWidth="1"/>
    <col min="86" max="103" width="10" customWidth="1"/>
  </cols>
  <sheetData>
    <row r="1" spans="1:85" ht="14.25" customHeight="1">
      <c r="A1" s="67" t="s">
        <v>405</v>
      </c>
      <c r="AC1"/>
      <c r="AD1" s="48"/>
      <c r="CC1" s="17"/>
      <c r="CD1" s="17"/>
      <c r="CE1" s="27"/>
      <c r="CF1" s="27"/>
      <c r="CG1" s="27"/>
    </row>
    <row r="2" spans="1:85" ht="14.25" customHeight="1">
      <c r="A2" s="20" t="s">
        <v>158</v>
      </c>
      <c r="AC2"/>
      <c r="AD2" s="48"/>
      <c r="CC2" s="17"/>
      <c r="CD2" s="17"/>
      <c r="CE2" s="27"/>
      <c r="CF2" s="27"/>
      <c r="CG2" s="27"/>
    </row>
    <row r="3" spans="1:85" ht="14.25" customHeight="1">
      <c r="AC3"/>
      <c r="AD3" s="48"/>
      <c r="CC3" s="17"/>
      <c r="CD3" s="17"/>
      <c r="CE3" s="27"/>
      <c r="CF3" s="27"/>
      <c r="CG3" s="27"/>
    </row>
    <row r="4" spans="1:85" ht="14.25" customHeight="1">
      <c r="A4" s="24" t="s">
        <v>125</v>
      </c>
      <c r="B4" s="24" t="s">
        <v>126</v>
      </c>
      <c r="C4" s="24" t="s">
        <v>159</v>
      </c>
      <c r="D4" s="24" t="s">
        <v>160</v>
      </c>
      <c r="E4" s="24" t="s">
        <v>65</v>
      </c>
      <c r="F4" s="24" t="s">
        <v>102</v>
      </c>
      <c r="G4" s="24" t="s">
        <v>62</v>
      </c>
      <c r="H4" s="24" t="s">
        <v>57</v>
      </c>
      <c r="I4" s="24" t="s">
        <v>46</v>
      </c>
      <c r="J4" s="24" t="s">
        <v>120</v>
      </c>
      <c r="K4" s="24" t="s">
        <v>161</v>
      </c>
      <c r="L4" s="24" t="s">
        <v>162</v>
      </c>
      <c r="M4" s="24" t="s">
        <v>163</v>
      </c>
      <c r="N4" s="24" t="s">
        <v>47</v>
      </c>
      <c r="AC4"/>
      <c r="AD4" s="48"/>
      <c r="CA4" s="17"/>
      <c r="CB4" s="17"/>
    </row>
    <row r="5" spans="1:85" ht="14.25" customHeight="1">
      <c r="A5" s="24" t="s">
        <v>136</v>
      </c>
      <c r="B5" s="24" t="s">
        <v>138</v>
      </c>
      <c r="C5" s="24" t="s">
        <v>139</v>
      </c>
      <c r="D5" s="27" t="s">
        <v>51</v>
      </c>
      <c r="E5" s="25" t="s">
        <v>140</v>
      </c>
      <c r="F5" s="28">
        <f t="shared" ref="F5:F20" si="0">SQRT(G5)</f>
        <v>17.801858286516481</v>
      </c>
      <c r="G5" s="28">
        <v>316.90615845321548</v>
      </c>
      <c r="H5" s="25">
        <v>4.9651144014027198</v>
      </c>
      <c r="I5" s="28">
        <v>511.6717852323913</v>
      </c>
      <c r="J5" s="25">
        <f>H5/G5</f>
        <v>1.5667459495381546E-2</v>
      </c>
      <c r="K5" s="25">
        <f>G5/I5</f>
        <v>0.61935437442438401</v>
      </c>
      <c r="L5" s="25">
        <f>H5/I5</f>
        <v>9.7037095745814133E-3</v>
      </c>
      <c r="M5" s="24" t="s">
        <v>164</v>
      </c>
      <c r="N5" s="187" t="s">
        <v>165</v>
      </c>
      <c r="O5" s="21"/>
      <c r="P5" s="21"/>
      <c r="Q5" s="21"/>
      <c r="R5" s="30"/>
      <c r="S5" s="21"/>
      <c r="T5" s="30"/>
      <c r="U5" s="30"/>
      <c r="V5" s="21"/>
      <c r="W5" s="21"/>
      <c r="X5" s="21"/>
      <c r="Y5" s="30"/>
      <c r="Z5" s="30"/>
      <c r="AA5" s="21"/>
      <c r="AB5" s="30"/>
      <c r="AC5" s="17"/>
      <c r="AD5" s="27"/>
      <c r="AE5" s="17"/>
      <c r="AF5" s="17"/>
      <c r="CA5" s="17"/>
      <c r="CB5" s="17"/>
    </row>
    <row r="6" spans="1:85" ht="14.25" hidden="1" customHeight="1">
      <c r="A6" s="24" t="s">
        <v>166</v>
      </c>
      <c r="B6" s="24" t="s">
        <v>167</v>
      </c>
      <c r="C6" s="32" t="s">
        <v>155</v>
      </c>
      <c r="D6" s="24" t="s">
        <v>168</v>
      </c>
      <c r="E6" s="24" t="s">
        <v>71</v>
      </c>
      <c r="F6" s="28" t="e">
        <f t="shared" si="0"/>
        <v>#REF!</v>
      </c>
      <c r="G6" s="25" t="e">
        <f>#REF!</f>
        <v>#REF!</v>
      </c>
      <c r="H6" s="25" t="e">
        <f>#REF!</f>
        <v>#REF!</v>
      </c>
      <c r="I6" s="25"/>
      <c r="J6" s="25" t="e">
        <f>#REF!</f>
        <v>#REF!</v>
      </c>
      <c r="K6" s="25"/>
      <c r="L6" s="25"/>
      <c r="M6" s="24" t="s">
        <v>44</v>
      </c>
      <c r="N6" s="187" t="s">
        <v>169</v>
      </c>
      <c r="O6" s="17"/>
      <c r="P6" s="17"/>
      <c r="Q6" s="33"/>
      <c r="R6" s="33"/>
      <c r="S6" s="17"/>
      <c r="T6" s="27"/>
      <c r="U6" s="27"/>
      <c r="V6" s="17"/>
      <c r="W6" s="17"/>
      <c r="X6" s="17"/>
      <c r="Y6" s="27"/>
      <c r="Z6" s="27"/>
      <c r="AA6" s="17"/>
      <c r="AB6" s="27"/>
      <c r="AC6" s="17"/>
      <c r="AD6" s="27"/>
      <c r="AE6" s="17"/>
      <c r="AF6" s="17"/>
      <c r="CA6" s="17"/>
      <c r="CB6" s="17"/>
    </row>
    <row r="7" spans="1:85" ht="14.25" hidden="1" customHeight="1">
      <c r="A7" s="24" t="s">
        <v>166</v>
      </c>
      <c r="B7" s="24" t="s">
        <v>167</v>
      </c>
      <c r="C7" s="24" t="s">
        <v>170</v>
      </c>
      <c r="D7" s="24" t="s">
        <v>72</v>
      </c>
      <c r="E7" s="24" t="s">
        <v>71</v>
      </c>
      <c r="F7" s="28" t="e">
        <f t="shared" si="0"/>
        <v>#REF!</v>
      </c>
      <c r="G7" s="25" t="e">
        <f>#REF!</f>
        <v>#REF!</v>
      </c>
      <c r="H7" s="34" t="e">
        <f>#REF!</f>
        <v>#REF!</v>
      </c>
      <c r="I7" s="24"/>
      <c r="J7" s="25" t="e">
        <f>#REF!</f>
        <v>#REF!</v>
      </c>
      <c r="K7" s="25"/>
      <c r="L7" s="25"/>
      <c r="M7" s="24" t="s">
        <v>44</v>
      </c>
      <c r="N7" s="187" t="s">
        <v>169</v>
      </c>
      <c r="AC7"/>
      <c r="AD7" s="48"/>
      <c r="CA7" s="17"/>
      <c r="CB7" s="17"/>
    </row>
    <row r="8" spans="1:85" ht="14.25" hidden="1" customHeight="1">
      <c r="A8" s="24" t="s">
        <v>166</v>
      </c>
      <c r="B8" s="24" t="s">
        <v>171</v>
      </c>
      <c r="C8" s="24" t="s">
        <v>157</v>
      </c>
      <c r="D8" s="24" t="s">
        <v>74</v>
      </c>
      <c r="E8" s="24" t="s">
        <v>71</v>
      </c>
      <c r="F8" s="28" t="e">
        <f t="shared" si="0"/>
        <v>#REF!</v>
      </c>
      <c r="G8" s="25" t="e">
        <f>#REF!</f>
        <v>#REF!</v>
      </c>
      <c r="H8" s="25" t="e">
        <f>#REF!</f>
        <v>#REF!</v>
      </c>
      <c r="I8" s="24"/>
      <c r="J8" s="25" t="e">
        <f>#REF!</f>
        <v>#REF!</v>
      </c>
      <c r="K8" s="25"/>
      <c r="L8" s="25"/>
      <c r="M8" s="24" t="s">
        <v>44</v>
      </c>
      <c r="N8" s="187" t="s">
        <v>169</v>
      </c>
      <c r="AC8"/>
      <c r="AD8" s="48"/>
      <c r="CA8" s="17"/>
      <c r="CB8" s="17"/>
    </row>
    <row r="9" spans="1:85" ht="14.25" hidden="1" customHeight="1">
      <c r="A9" s="24" t="s">
        <v>166</v>
      </c>
      <c r="B9" s="24" t="s">
        <v>171</v>
      </c>
      <c r="C9" s="24" t="s">
        <v>172</v>
      </c>
      <c r="D9" s="24" t="s">
        <v>76</v>
      </c>
      <c r="E9" s="24" t="s">
        <v>71</v>
      </c>
      <c r="F9" s="28" t="e">
        <f t="shared" si="0"/>
        <v>#REF!</v>
      </c>
      <c r="G9" s="25" t="e">
        <f>#REF!</f>
        <v>#REF!</v>
      </c>
      <c r="H9" s="25" t="e">
        <f>#REF!</f>
        <v>#REF!</v>
      </c>
      <c r="I9" s="25"/>
      <c r="J9" s="25" t="e">
        <f>#REF!</f>
        <v>#REF!</v>
      </c>
      <c r="K9" s="25"/>
      <c r="L9" s="25"/>
      <c r="M9" s="24" t="s">
        <v>44</v>
      </c>
      <c r="N9" s="187" t="s">
        <v>169</v>
      </c>
      <c r="AC9"/>
      <c r="AD9" s="48"/>
      <c r="CA9" s="17"/>
      <c r="CB9" s="17"/>
    </row>
    <row r="10" spans="1:85" ht="14.25" hidden="1" customHeight="1">
      <c r="A10" s="24" t="s">
        <v>166</v>
      </c>
      <c r="B10" s="24" t="s">
        <v>171</v>
      </c>
      <c r="C10" s="24" t="s">
        <v>173</v>
      </c>
      <c r="D10" s="24" t="s">
        <v>174</v>
      </c>
      <c r="E10" s="24" t="s">
        <v>71</v>
      </c>
      <c r="F10" s="28" t="e">
        <f t="shared" si="0"/>
        <v>#REF!</v>
      </c>
      <c r="G10" s="25" t="e">
        <f>#REF!</f>
        <v>#REF!</v>
      </c>
      <c r="H10" s="25" t="e">
        <f>#REF!</f>
        <v>#REF!</v>
      </c>
      <c r="I10" s="25"/>
      <c r="J10" s="25" t="e">
        <f>#REF!</f>
        <v>#REF!</v>
      </c>
      <c r="K10" s="25"/>
      <c r="L10" s="25"/>
      <c r="M10" s="24" t="s">
        <v>44</v>
      </c>
      <c r="N10" s="187" t="s">
        <v>169</v>
      </c>
      <c r="AC10"/>
      <c r="AD10" s="48"/>
      <c r="CA10" s="17"/>
      <c r="CB10" s="17"/>
    </row>
    <row r="11" spans="1:85" ht="14.25" hidden="1" customHeight="1">
      <c r="A11" s="24" t="s">
        <v>136</v>
      </c>
      <c r="B11" s="24" t="s">
        <v>175</v>
      </c>
      <c r="C11" s="24" t="s">
        <v>176</v>
      </c>
      <c r="D11" s="24" t="s">
        <v>81</v>
      </c>
      <c r="E11" s="24" t="s">
        <v>71</v>
      </c>
      <c r="F11" s="28" t="e">
        <f t="shared" si="0"/>
        <v>#REF!</v>
      </c>
      <c r="G11" s="25" t="e">
        <f>#REF!</f>
        <v>#REF!</v>
      </c>
      <c r="H11" s="24" t="e">
        <f>#REF!</f>
        <v>#REF!</v>
      </c>
      <c r="I11" s="25"/>
      <c r="J11" s="25" t="e">
        <f>#REF!</f>
        <v>#REF!</v>
      </c>
      <c r="K11" s="25"/>
      <c r="L11" s="25"/>
      <c r="M11" s="24" t="s">
        <v>44</v>
      </c>
      <c r="N11" s="187" t="s">
        <v>169</v>
      </c>
      <c r="AC11"/>
      <c r="AD11" s="48"/>
      <c r="CA11" s="17"/>
      <c r="CB11" s="17"/>
    </row>
    <row r="12" spans="1:85" ht="14.25" hidden="1" customHeight="1">
      <c r="A12" s="24" t="s">
        <v>136</v>
      </c>
      <c r="B12" s="24" t="s">
        <v>177</v>
      </c>
      <c r="C12" s="24" t="s">
        <v>178</v>
      </c>
      <c r="D12" s="24" t="s">
        <v>83</v>
      </c>
      <c r="E12" s="24" t="s">
        <v>71</v>
      </c>
      <c r="F12" s="28" t="e">
        <f t="shared" si="0"/>
        <v>#REF!</v>
      </c>
      <c r="G12" s="25" t="e">
        <f>#REF!</f>
        <v>#REF!</v>
      </c>
      <c r="H12" s="25" t="e">
        <f>#REF!</f>
        <v>#REF!</v>
      </c>
      <c r="I12" s="25"/>
      <c r="J12" s="25" t="e">
        <f>#REF!</f>
        <v>#REF!</v>
      </c>
      <c r="K12" s="25"/>
      <c r="L12" s="25"/>
      <c r="M12" s="24" t="s">
        <v>179</v>
      </c>
      <c r="N12" s="187" t="s">
        <v>180</v>
      </c>
      <c r="AC12"/>
      <c r="AD12" s="48"/>
      <c r="CA12" s="17"/>
      <c r="CB12" s="17"/>
    </row>
    <row r="13" spans="1:85" ht="14.25" hidden="1" customHeight="1">
      <c r="A13" s="24" t="s">
        <v>166</v>
      </c>
      <c r="B13" s="24" t="s">
        <v>181</v>
      </c>
      <c r="C13" s="24" t="s">
        <v>153</v>
      </c>
      <c r="D13" s="24" t="s">
        <v>182</v>
      </c>
      <c r="E13" s="24" t="s">
        <v>71</v>
      </c>
      <c r="F13" s="28" t="e">
        <f t="shared" si="0"/>
        <v>#REF!</v>
      </c>
      <c r="G13" s="25" t="e">
        <f>#REF!</f>
        <v>#REF!</v>
      </c>
      <c r="H13" s="25" t="e">
        <f>#REF!</f>
        <v>#REF!</v>
      </c>
      <c r="I13" s="24"/>
      <c r="J13" s="25" t="e">
        <f>#REF!</f>
        <v>#REF!</v>
      </c>
      <c r="K13" s="25"/>
      <c r="L13" s="25"/>
      <c r="M13" s="24" t="s">
        <v>179</v>
      </c>
      <c r="N13" s="187" t="s">
        <v>180</v>
      </c>
      <c r="AC13"/>
      <c r="AD13" s="48"/>
      <c r="CA13" s="17"/>
      <c r="CB13" s="17"/>
    </row>
    <row r="14" spans="1:85" ht="14.25" hidden="1" customHeight="1">
      <c r="A14" s="24" t="s">
        <v>136</v>
      </c>
      <c r="B14" s="24" t="s">
        <v>183</v>
      </c>
      <c r="C14" s="24" t="s">
        <v>184</v>
      </c>
      <c r="D14" s="24" t="s">
        <v>185</v>
      </c>
      <c r="E14" s="24" t="s">
        <v>71</v>
      </c>
      <c r="F14" s="28" t="e">
        <f t="shared" si="0"/>
        <v>#REF!</v>
      </c>
      <c r="G14" s="25" t="e">
        <f>#REF!</f>
        <v>#REF!</v>
      </c>
      <c r="H14" s="25" t="e">
        <f>#REF!</f>
        <v>#REF!</v>
      </c>
      <c r="I14" s="24"/>
      <c r="J14" s="25" t="e">
        <f>#REF!</f>
        <v>#REF!</v>
      </c>
      <c r="K14" s="25"/>
      <c r="L14" s="25"/>
      <c r="M14" s="24" t="s">
        <v>179</v>
      </c>
      <c r="N14" s="187" t="s">
        <v>180</v>
      </c>
      <c r="AC14"/>
      <c r="AD14" s="48"/>
      <c r="CA14" s="17"/>
      <c r="CB14" s="17"/>
    </row>
    <row r="15" spans="1:85" ht="14.25" hidden="1" customHeight="1">
      <c r="A15" s="24" t="s">
        <v>136</v>
      </c>
      <c r="B15" s="24" t="s">
        <v>183</v>
      </c>
      <c r="C15" s="24" t="s">
        <v>84</v>
      </c>
      <c r="D15" s="24" t="s">
        <v>186</v>
      </c>
      <c r="E15" s="24" t="s">
        <v>71</v>
      </c>
      <c r="F15" s="28" t="e">
        <f t="shared" si="0"/>
        <v>#REF!</v>
      </c>
      <c r="G15" s="25" t="e">
        <f>#REF!</f>
        <v>#REF!</v>
      </c>
      <c r="H15" s="25" t="e">
        <f>#REF!</f>
        <v>#REF!</v>
      </c>
      <c r="I15" s="24"/>
      <c r="J15" s="25" t="e">
        <f>#REF!</f>
        <v>#REF!</v>
      </c>
      <c r="K15" s="25"/>
      <c r="L15" s="25"/>
      <c r="M15" s="24" t="s">
        <v>179</v>
      </c>
      <c r="N15" s="187" t="s">
        <v>180</v>
      </c>
      <c r="AC15"/>
      <c r="AD15" s="48"/>
      <c r="CA15" s="17"/>
      <c r="CB15" s="17"/>
    </row>
    <row r="16" spans="1:85" ht="14.25" hidden="1" customHeight="1">
      <c r="A16" s="24" t="s">
        <v>136</v>
      </c>
      <c r="B16" s="24" t="s">
        <v>183</v>
      </c>
      <c r="C16" s="24" t="s">
        <v>88</v>
      </c>
      <c r="D16" s="24" t="s">
        <v>187</v>
      </c>
      <c r="E16" s="24" t="s">
        <v>71</v>
      </c>
      <c r="F16" s="28" t="e">
        <f t="shared" si="0"/>
        <v>#REF!</v>
      </c>
      <c r="G16" s="25" t="e">
        <f>#REF!</f>
        <v>#REF!</v>
      </c>
      <c r="H16" s="25" t="e">
        <f>#REF!</f>
        <v>#REF!</v>
      </c>
      <c r="I16" s="24"/>
      <c r="J16" s="25" t="e">
        <f>#REF!</f>
        <v>#REF!</v>
      </c>
      <c r="K16" s="25"/>
      <c r="L16" s="25"/>
      <c r="M16" s="24" t="s">
        <v>179</v>
      </c>
      <c r="N16" s="187" t="s">
        <v>180</v>
      </c>
      <c r="AC16"/>
      <c r="AD16" s="48"/>
      <c r="CA16" s="17"/>
      <c r="CB16" s="17"/>
    </row>
    <row r="17" spans="1:80" ht="14.25" customHeight="1">
      <c r="A17" s="24" t="s">
        <v>136</v>
      </c>
      <c r="B17" s="24" t="s">
        <v>137</v>
      </c>
      <c r="C17" s="24" t="s">
        <v>150</v>
      </c>
      <c r="D17" s="27" t="s">
        <v>52</v>
      </c>
      <c r="E17" s="25" t="s">
        <v>144</v>
      </c>
      <c r="F17" s="28">
        <f t="shared" si="0"/>
        <v>4.5656846394079027</v>
      </c>
      <c r="G17" s="25">
        <v>20.845476226525268</v>
      </c>
      <c r="H17" s="25">
        <v>0.19</v>
      </c>
      <c r="I17" s="25">
        <v>15.314227572253452</v>
      </c>
      <c r="J17" s="25">
        <f t="shared" ref="J17:J24" si="1">H17/G17</f>
        <v>9.1146874235586168E-3</v>
      </c>
      <c r="K17" s="25">
        <f>G17/I17</f>
        <v>1.361183652794439</v>
      </c>
      <c r="L17" s="25">
        <f>H17/I17</f>
        <v>1.2406763521279052E-2</v>
      </c>
      <c r="M17" s="24" t="s">
        <v>164</v>
      </c>
      <c r="N17" s="187" t="s">
        <v>165</v>
      </c>
      <c r="AC17"/>
      <c r="AD17" s="48"/>
      <c r="CA17" s="17"/>
      <c r="CB17" s="17"/>
    </row>
    <row r="18" spans="1:80" ht="14.25" customHeight="1">
      <c r="A18" s="24" t="s">
        <v>136</v>
      </c>
      <c r="B18" s="24" t="s">
        <v>137</v>
      </c>
      <c r="C18" s="24" t="s">
        <v>143</v>
      </c>
      <c r="D18" s="27" t="s">
        <v>54</v>
      </c>
      <c r="E18" s="27" t="s">
        <v>144</v>
      </c>
      <c r="F18" s="28">
        <f t="shared" si="0"/>
        <v>1.9138506157314068</v>
      </c>
      <c r="G18" s="25">
        <v>3.6628241793354848</v>
      </c>
      <c r="H18" s="25">
        <v>0.11198345243797574</v>
      </c>
      <c r="I18" s="27">
        <v>1.53</v>
      </c>
      <c r="J18" s="25">
        <f t="shared" si="1"/>
        <v>3.0572980562308057E-2</v>
      </c>
      <c r="K18" s="25">
        <f>G18/I18</f>
        <v>2.39400273159182</v>
      </c>
      <c r="L18" s="25">
        <f>H18/I18</f>
        <v>7.3191798979069106E-2</v>
      </c>
      <c r="M18" s="24" t="s">
        <v>164</v>
      </c>
      <c r="N18" s="187" t="s">
        <v>49</v>
      </c>
      <c r="AC18"/>
      <c r="AD18" s="48"/>
      <c r="CA18" s="17"/>
      <c r="CB18" s="17"/>
    </row>
    <row r="19" spans="1:80" ht="14.25" customHeight="1">
      <c r="A19" s="24" t="s">
        <v>136</v>
      </c>
      <c r="B19" s="24" t="s">
        <v>137</v>
      </c>
      <c r="C19" s="24" t="s">
        <v>150</v>
      </c>
      <c r="D19" s="27" t="s">
        <v>48</v>
      </c>
      <c r="E19" s="25" t="s">
        <v>144</v>
      </c>
      <c r="F19" s="28">
        <f t="shared" si="0"/>
        <v>1.8804254837669054</v>
      </c>
      <c r="G19" s="25">
        <v>3.536</v>
      </c>
      <c r="H19" s="30">
        <v>9.0000000000000011E-2</v>
      </c>
      <c r="I19" s="27"/>
      <c r="J19" s="25">
        <f t="shared" si="1"/>
        <v>2.5452488687782809E-2</v>
      </c>
      <c r="K19" s="25"/>
      <c r="L19" s="26"/>
      <c r="M19" s="24" t="s">
        <v>164</v>
      </c>
      <c r="N19" s="187" t="s">
        <v>49</v>
      </c>
      <c r="AC19"/>
      <c r="AD19" s="48"/>
      <c r="CA19" s="17"/>
      <c r="CB19" s="17"/>
    </row>
    <row r="20" spans="1:80" ht="14.25" customHeight="1">
      <c r="A20" s="24" t="s">
        <v>136</v>
      </c>
      <c r="B20" s="24" t="s">
        <v>137</v>
      </c>
      <c r="C20" s="24" t="s">
        <v>60</v>
      </c>
      <c r="D20" s="31" t="s">
        <v>50</v>
      </c>
      <c r="E20" s="25" t="s">
        <v>97</v>
      </c>
      <c r="F20" s="28">
        <f t="shared" si="0"/>
        <v>11.431883099188559</v>
      </c>
      <c r="G20" s="25">
        <v>130.68795119351299</v>
      </c>
      <c r="H20" s="25">
        <v>2.5830763846437801</v>
      </c>
      <c r="I20" s="25">
        <v>40.063783958035465</v>
      </c>
      <c r="J20" s="25">
        <f t="shared" si="1"/>
        <v>1.9765222126858144E-2</v>
      </c>
      <c r="K20" s="25">
        <f>G20/I20</f>
        <v>3.2619972025208899</v>
      </c>
      <c r="L20" s="25">
        <f>H20/I20</f>
        <v>6.4474099285015254E-2</v>
      </c>
      <c r="M20" s="24" t="s">
        <v>164</v>
      </c>
      <c r="N20" s="187" t="s">
        <v>165</v>
      </c>
      <c r="AC20"/>
      <c r="AD20" s="48"/>
      <c r="CA20" s="17"/>
      <c r="CB20" s="17"/>
    </row>
    <row r="21" spans="1:80" ht="14.25" customHeight="1">
      <c r="A21" s="24" t="s">
        <v>188</v>
      </c>
      <c r="B21" s="24" t="s">
        <v>177</v>
      </c>
      <c r="C21" s="24" t="s">
        <v>189</v>
      </c>
      <c r="D21" s="27" t="s">
        <v>189</v>
      </c>
      <c r="E21" s="25" t="s">
        <v>97</v>
      </c>
      <c r="F21" s="28">
        <v>20</v>
      </c>
      <c r="G21" s="25">
        <v>700.57516175052388</v>
      </c>
      <c r="H21" s="35">
        <v>19.634954084936208</v>
      </c>
      <c r="I21" s="27"/>
      <c r="J21" s="25">
        <f t="shared" si="1"/>
        <v>2.8026905829596414E-2</v>
      </c>
      <c r="K21" s="25"/>
      <c r="L21" s="26"/>
      <c r="M21" s="24" t="s">
        <v>164</v>
      </c>
      <c r="N21" s="187" t="s">
        <v>49</v>
      </c>
      <c r="AC21"/>
      <c r="AD21" s="48"/>
      <c r="CA21" s="17"/>
      <c r="CB21" s="17"/>
    </row>
    <row r="22" spans="1:80" ht="14.25" customHeight="1">
      <c r="A22" s="24" t="s">
        <v>166</v>
      </c>
      <c r="B22" s="24" t="s">
        <v>148</v>
      </c>
      <c r="C22" s="24" t="s">
        <v>151</v>
      </c>
      <c r="D22" s="27" t="s">
        <v>190</v>
      </c>
      <c r="E22" s="25" t="s">
        <v>97</v>
      </c>
      <c r="F22" s="28">
        <f t="shared" ref="F22:F41" si="2">SQRT(G22)</f>
        <v>25.978837541352767</v>
      </c>
      <c r="G22" s="24">
        <v>674.9</v>
      </c>
      <c r="H22" s="25">
        <v>17.243399399059506</v>
      </c>
      <c r="I22" s="27"/>
      <c r="J22" s="25">
        <f t="shared" si="1"/>
        <v>2.5549562007793014E-2</v>
      </c>
      <c r="K22" s="25"/>
      <c r="L22" s="26"/>
      <c r="M22" s="24" t="s">
        <v>164</v>
      </c>
      <c r="N22" s="187" t="s">
        <v>191</v>
      </c>
      <c r="AC22"/>
      <c r="AD22" s="48"/>
      <c r="CA22" s="17"/>
      <c r="CB22" s="17"/>
    </row>
    <row r="23" spans="1:80" ht="14.25" customHeight="1">
      <c r="A23" s="24" t="s">
        <v>136</v>
      </c>
      <c r="B23" s="24" t="s">
        <v>141</v>
      </c>
      <c r="C23" s="24" t="s">
        <v>142</v>
      </c>
      <c r="D23" s="27" t="s">
        <v>53</v>
      </c>
      <c r="E23" s="25" t="s">
        <v>69</v>
      </c>
      <c r="F23" s="28">
        <f t="shared" si="2"/>
        <v>8.8622796164418105</v>
      </c>
      <c r="G23" s="25">
        <v>78.540000000000006</v>
      </c>
      <c r="H23" s="25">
        <v>0.68</v>
      </c>
      <c r="I23" s="25">
        <v>65.45</v>
      </c>
      <c r="J23" s="25">
        <f t="shared" si="1"/>
        <v>8.658008658008658E-3</v>
      </c>
      <c r="K23" s="25">
        <f>G23/I23</f>
        <v>1.2</v>
      </c>
      <c r="L23" s="25">
        <f>H23/I23</f>
        <v>1.038961038961039E-2</v>
      </c>
      <c r="M23" s="24" t="s">
        <v>164</v>
      </c>
      <c r="N23" s="187" t="s">
        <v>165</v>
      </c>
      <c r="AC23"/>
      <c r="AD23" s="48"/>
      <c r="CA23" s="17"/>
      <c r="CB23" s="17"/>
    </row>
    <row r="24" spans="1:80" ht="14.25" customHeight="1">
      <c r="A24" s="24" t="s">
        <v>136</v>
      </c>
      <c r="B24" s="24" t="s">
        <v>145</v>
      </c>
      <c r="C24" s="24" t="s">
        <v>146</v>
      </c>
      <c r="D24" s="27" t="s">
        <v>55</v>
      </c>
      <c r="E24" s="25" t="s">
        <v>69</v>
      </c>
      <c r="F24" s="28">
        <f t="shared" si="2"/>
        <v>14.555978146043314</v>
      </c>
      <c r="G24" s="25">
        <v>211.87649978809057</v>
      </c>
      <c r="H24" s="30">
        <v>1.012</v>
      </c>
      <c r="I24" s="27">
        <v>290</v>
      </c>
      <c r="J24" s="26">
        <f t="shared" si="1"/>
        <v>4.7763673697279185E-3</v>
      </c>
      <c r="K24" s="25">
        <f>G24/I24</f>
        <v>0.730608619958933</v>
      </c>
      <c r="L24" s="26">
        <f>H24/I24</f>
        <v>3.4896551724137932E-3</v>
      </c>
      <c r="M24" s="24" t="s">
        <v>164</v>
      </c>
      <c r="N24" s="187" t="s">
        <v>165</v>
      </c>
      <c r="AC24"/>
      <c r="AD24" s="48"/>
      <c r="CA24" s="17"/>
      <c r="CB24" s="17"/>
    </row>
    <row r="25" spans="1:80" ht="14.25" hidden="1" customHeight="1">
      <c r="A25" s="24" t="s">
        <v>166</v>
      </c>
      <c r="B25" s="24" t="s">
        <v>192</v>
      </c>
      <c r="C25" s="24" t="s">
        <v>156</v>
      </c>
      <c r="D25" s="24" t="s">
        <v>193</v>
      </c>
      <c r="E25" s="24" t="s">
        <v>69</v>
      </c>
      <c r="F25" s="28" t="e">
        <f t="shared" si="2"/>
        <v>#REF!</v>
      </c>
      <c r="G25" s="25" t="e">
        <f>#REF!</f>
        <v>#REF!</v>
      </c>
      <c r="H25" s="25" t="e">
        <f>#REF!</f>
        <v>#REF!</v>
      </c>
      <c r="I25" s="25"/>
      <c r="J25" s="25" t="e">
        <f>#REF!</f>
        <v>#REF!</v>
      </c>
      <c r="K25" s="25"/>
      <c r="L25" s="25"/>
      <c r="M25" s="24" t="s">
        <v>44</v>
      </c>
      <c r="N25" s="24" t="s">
        <v>169</v>
      </c>
      <c r="AC25"/>
      <c r="AD25" s="48"/>
      <c r="CA25" s="17"/>
      <c r="CB25" s="17"/>
    </row>
    <row r="26" spans="1:80" ht="14.25" hidden="1" customHeight="1">
      <c r="A26" s="24" t="s">
        <v>166</v>
      </c>
      <c r="B26" s="24" t="s">
        <v>171</v>
      </c>
      <c r="C26" s="24" t="s">
        <v>194</v>
      </c>
      <c r="D26" s="36" t="s">
        <v>77</v>
      </c>
      <c r="E26" s="24" t="s">
        <v>69</v>
      </c>
      <c r="F26" s="28" t="e">
        <f t="shared" si="2"/>
        <v>#REF!</v>
      </c>
      <c r="G26" s="25" t="e">
        <f>#REF!</f>
        <v>#REF!</v>
      </c>
      <c r="H26" s="25" t="e">
        <f>#REF!</f>
        <v>#REF!</v>
      </c>
      <c r="I26" s="25"/>
      <c r="J26" s="25" t="e">
        <f>#REF!</f>
        <v>#REF!</v>
      </c>
      <c r="K26" s="25"/>
      <c r="L26" s="25"/>
      <c r="M26" s="24" t="s">
        <v>44</v>
      </c>
      <c r="N26" s="24" t="s">
        <v>169</v>
      </c>
      <c r="AC26"/>
      <c r="AD26" s="48"/>
      <c r="CA26" s="17"/>
      <c r="CB26" s="37" t="s">
        <v>10</v>
      </c>
    </row>
    <row r="27" spans="1:80" ht="15.75" hidden="1" customHeight="1">
      <c r="A27" s="24" t="s">
        <v>136</v>
      </c>
      <c r="B27" s="24" t="s">
        <v>175</v>
      </c>
      <c r="C27" s="24" t="s">
        <v>195</v>
      </c>
      <c r="D27" s="24" t="s">
        <v>80</v>
      </c>
      <c r="E27" s="24" t="s">
        <v>69</v>
      </c>
      <c r="F27" s="28" t="e">
        <f t="shared" si="2"/>
        <v>#REF!</v>
      </c>
      <c r="G27" s="25" t="e">
        <f>#REF!</f>
        <v>#REF!</v>
      </c>
      <c r="H27" s="24" t="e">
        <f>#REF!</f>
        <v>#REF!</v>
      </c>
      <c r="I27" s="25"/>
      <c r="J27" s="25" t="e">
        <f>#REF!</f>
        <v>#REF!</v>
      </c>
      <c r="K27" s="25"/>
      <c r="L27" s="25"/>
      <c r="M27" s="24" t="s">
        <v>44</v>
      </c>
      <c r="N27" s="24" t="s">
        <v>169</v>
      </c>
      <c r="AC27"/>
      <c r="AD27" s="48"/>
      <c r="CA27" s="17"/>
      <c r="CB27" s="18"/>
    </row>
    <row r="28" spans="1:80" ht="14.25" hidden="1" customHeight="1">
      <c r="A28" s="24" t="s">
        <v>196</v>
      </c>
      <c r="B28" s="24" t="s">
        <v>197</v>
      </c>
      <c r="C28" s="24" t="s">
        <v>198</v>
      </c>
      <c r="D28" s="24" t="s">
        <v>82</v>
      </c>
      <c r="E28" s="24" t="s">
        <v>69</v>
      </c>
      <c r="F28" s="28" t="e">
        <f t="shared" si="2"/>
        <v>#REF!</v>
      </c>
      <c r="G28" s="25" t="e">
        <f>#REF!</f>
        <v>#REF!</v>
      </c>
      <c r="H28" s="38" t="e">
        <f>#REF!</f>
        <v>#REF!</v>
      </c>
      <c r="I28" s="25"/>
      <c r="J28" s="26" t="e">
        <f>#REF!</f>
        <v>#REF!</v>
      </c>
      <c r="K28" s="26"/>
      <c r="L28" s="26"/>
      <c r="M28" s="24" t="s">
        <v>179</v>
      </c>
      <c r="N28" s="24" t="s">
        <v>180</v>
      </c>
      <c r="AC28"/>
      <c r="AD28" s="48"/>
      <c r="CA28" s="17"/>
      <c r="CB28" s="37"/>
    </row>
    <row r="29" spans="1:80" ht="15.75" hidden="1" customHeight="1">
      <c r="A29" s="24" t="s">
        <v>136</v>
      </c>
      <c r="B29" s="24" t="s">
        <v>183</v>
      </c>
      <c r="C29" s="24" t="s">
        <v>199</v>
      </c>
      <c r="D29" s="24" t="s">
        <v>200</v>
      </c>
      <c r="E29" s="24" t="s">
        <v>69</v>
      </c>
      <c r="F29" s="28" t="e">
        <f t="shared" si="2"/>
        <v>#REF!</v>
      </c>
      <c r="G29" s="25" t="e">
        <f>#REF!</f>
        <v>#REF!</v>
      </c>
      <c r="H29" s="25" t="e">
        <f>#REF!</f>
        <v>#REF!</v>
      </c>
      <c r="I29" s="24"/>
      <c r="J29" s="25" t="e">
        <f>#REF!</f>
        <v>#REF!</v>
      </c>
      <c r="K29" s="25"/>
      <c r="L29" s="25"/>
      <c r="M29" s="24" t="s">
        <v>179</v>
      </c>
      <c r="N29" s="24" t="s">
        <v>180</v>
      </c>
      <c r="AC29"/>
      <c r="AD29" s="48"/>
      <c r="CA29" s="17"/>
      <c r="CB29" s="18"/>
    </row>
    <row r="30" spans="1:80" ht="14.25" hidden="1" customHeight="1">
      <c r="A30" s="24" t="s">
        <v>196</v>
      </c>
      <c r="B30" s="24" t="s">
        <v>197</v>
      </c>
      <c r="C30" s="24" t="s">
        <v>154</v>
      </c>
      <c r="D30" s="24" t="s">
        <v>201</v>
      </c>
      <c r="E30" s="24" t="s">
        <v>69</v>
      </c>
      <c r="F30" s="28" t="e">
        <f t="shared" si="2"/>
        <v>#REF!</v>
      </c>
      <c r="G30" s="25" t="e">
        <f>#REF!</f>
        <v>#REF!</v>
      </c>
      <c r="H30" s="25" t="e">
        <f>#REF!</f>
        <v>#REF!</v>
      </c>
      <c r="I30" s="24"/>
      <c r="J30" s="25" t="e">
        <f>#REF!</f>
        <v>#REF!</v>
      </c>
      <c r="K30" s="25"/>
      <c r="L30" s="25"/>
      <c r="M30" s="24" t="s">
        <v>179</v>
      </c>
      <c r="N30" s="24" t="s">
        <v>180</v>
      </c>
      <c r="AC30"/>
      <c r="AD30" s="48"/>
      <c r="CA30" s="17"/>
      <c r="CB30" s="37"/>
    </row>
    <row r="31" spans="1:80" ht="14.25" hidden="1" customHeight="1">
      <c r="A31" s="24" t="s">
        <v>166</v>
      </c>
      <c r="B31" s="24" t="s">
        <v>167</v>
      </c>
      <c r="C31" s="32" t="s">
        <v>155</v>
      </c>
      <c r="D31" s="32" t="s">
        <v>68</v>
      </c>
      <c r="E31" s="24" t="s">
        <v>202</v>
      </c>
      <c r="F31" s="28" t="e">
        <f t="shared" si="2"/>
        <v>#REF!</v>
      </c>
      <c r="G31" s="25" t="e">
        <f>#REF!</f>
        <v>#REF!</v>
      </c>
      <c r="H31" s="25" t="e">
        <f>#REF!</f>
        <v>#REF!</v>
      </c>
      <c r="I31" s="25"/>
      <c r="J31" s="25" t="e">
        <f>#REF!</f>
        <v>#REF!</v>
      </c>
      <c r="K31" s="25"/>
      <c r="L31" s="25"/>
      <c r="M31" s="24" t="s">
        <v>44</v>
      </c>
      <c r="N31" s="24" t="s">
        <v>169</v>
      </c>
      <c r="AC31"/>
      <c r="AD31" s="48"/>
      <c r="CA31" s="17"/>
      <c r="CB31" s="37"/>
    </row>
    <row r="32" spans="1:80" ht="15.75" hidden="1" customHeight="1">
      <c r="A32" s="24" t="s">
        <v>166</v>
      </c>
      <c r="B32" s="24" t="s">
        <v>167</v>
      </c>
      <c r="C32" s="39" t="s">
        <v>70</v>
      </c>
      <c r="D32" s="24" t="s">
        <v>203</v>
      </c>
      <c r="E32" s="24" t="s">
        <v>202</v>
      </c>
      <c r="F32" s="28" t="e">
        <f t="shared" si="2"/>
        <v>#REF!</v>
      </c>
      <c r="G32" s="25" t="e">
        <f>#REF!</f>
        <v>#REF!</v>
      </c>
      <c r="H32" s="28" t="e">
        <f>#REF!</f>
        <v>#REF!</v>
      </c>
      <c r="I32" s="24"/>
      <c r="J32" s="25" t="e">
        <f>#REF!</f>
        <v>#REF!</v>
      </c>
      <c r="K32" s="25"/>
      <c r="L32" s="25"/>
      <c r="M32" s="24" t="s">
        <v>44</v>
      </c>
      <c r="N32" s="24" t="s">
        <v>169</v>
      </c>
      <c r="AC32"/>
      <c r="AD32" s="48"/>
      <c r="CA32" s="17"/>
      <c r="CB32" s="18"/>
    </row>
    <row r="33" spans="1:103" ht="15.75" hidden="1" customHeight="1">
      <c r="A33" s="24" t="s">
        <v>166</v>
      </c>
      <c r="B33" s="24" t="s">
        <v>171</v>
      </c>
      <c r="C33" s="24" t="s">
        <v>204</v>
      </c>
      <c r="D33" s="24" t="s">
        <v>73</v>
      </c>
      <c r="E33" s="24" t="s">
        <v>202</v>
      </c>
      <c r="F33" s="28" t="e">
        <f t="shared" si="2"/>
        <v>#REF!</v>
      </c>
      <c r="G33" s="25" t="e">
        <f>#REF!</f>
        <v>#REF!</v>
      </c>
      <c r="H33" s="24" t="e">
        <f>#REF!</f>
        <v>#REF!</v>
      </c>
      <c r="I33" s="24"/>
      <c r="J33" s="25" t="e">
        <f>#REF!</f>
        <v>#REF!</v>
      </c>
      <c r="K33" s="25"/>
      <c r="L33" s="25"/>
      <c r="M33" s="24" t="s">
        <v>44</v>
      </c>
      <c r="N33" s="24" t="s">
        <v>169</v>
      </c>
      <c r="AC33"/>
      <c r="AD33" s="48"/>
      <c r="CA33" s="17"/>
      <c r="CB33" s="18"/>
    </row>
    <row r="34" spans="1:103" ht="15.75" hidden="1" customHeight="1">
      <c r="A34" s="24" t="s">
        <v>166</v>
      </c>
      <c r="B34" s="24" t="s">
        <v>171</v>
      </c>
      <c r="C34" s="24" t="s">
        <v>157</v>
      </c>
      <c r="D34" s="24" t="s">
        <v>75</v>
      </c>
      <c r="E34" s="24" t="s">
        <v>202</v>
      </c>
      <c r="F34" s="28" t="e">
        <f t="shared" si="2"/>
        <v>#REF!</v>
      </c>
      <c r="G34" s="25" t="e">
        <f>#REF!</f>
        <v>#REF!</v>
      </c>
      <c r="H34" s="25" t="e">
        <f>#REF!</f>
        <v>#REF!</v>
      </c>
      <c r="I34" s="25"/>
      <c r="J34" s="25" t="e">
        <f>#REF!</f>
        <v>#REF!</v>
      </c>
      <c r="K34" s="25"/>
      <c r="L34" s="25"/>
      <c r="M34" s="24" t="s">
        <v>44</v>
      </c>
      <c r="N34" s="24" t="s">
        <v>169</v>
      </c>
      <c r="AC34"/>
      <c r="AD34" s="48"/>
      <c r="CA34" s="17"/>
      <c r="CB34" s="18"/>
    </row>
    <row r="35" spans="1:103" ht="14.25" hidden="1" customHeight="1">
      <c r="A35" s="24" t="s">
        <v>136</v>
      </c>
      <c r="B35" s="24" t="s">
        <v>205</v>
      </c>
      <c r="C35" s="24" t="s">
        <v>206</v>
      </c>
      <c r="D35" s="24" t="s">
        <v>78</v>
      </c>
      <c r="E35" s="24" t="s">
        <v>202</v>
      </c>
      <c r="F35" s="28" t="e">
        <f t="shared" si="2"/>
        <v>#REF!</v>
      </c>
      <c r="G35" s="25" t="e">
        <f>#REF!</f>
        <v>#REF!</v>
      </c>
      <c r="H35" s="25" t="e">
        <f>#REF!</f>
        <v>#REF!</v>
      </c>
      <c r="I35" s="25"/>
      <c r="J35" s="25" t="e">
        <f>#REF!</f>
        <v>#REF!</v>
      </c>
      <c r="K35" s="25"/>
      <c r="L35" s="25"/>
      <c r="M35" s="24" t="s">
        <v>44</v>
      </c>
      <c r="N35" s="24" t="s">
        <v>169</v>
      </c>
      <c r="AC35"/>
      <c r="AD35" s="48"/>
      <c r="CA35" s="17"/>
      <c r="CB35" s="37"/>
    </row>
    <row r="36" spans="1:103" ht="15.75" hidden="1" customHeight="1">
      <c r="A36" s="24" t="s">
        <v>136</v>
      </c>
      <c r="B36" s="24" t="s">
        <v>207</v>
      </c>
      <c r="C36" s="24" t="s">
        <v>208</v>
      </c>
      <c r="D36" s="24" t="s">
        <v>79</v>
      </c>
      <c r="E36" s="24" t="s">
        <v>202</v>
      </c>
      <c r="F36" s="28" t="e">
        <f t="shared" si="2"/>
        <v>#REF!</v>
      </c>
      <c r="G36" s="25" t="e">
        <f>#REF!</f>
        <v>#REF!</v>
      </c>
      <c r="H36" s="25" t="e">
        <f>#REF!</f>
        <v>#REF!</v>
      </c>
      <c r="I36" s="25"/>
      <c r="J36" s="26" t="e">
        <f>#REF!</f>
        <v>#REF!</v>
      </c>
      <c r="K36" s="26"/>
      <c r="L36" s="26"/>
      <c r="M36" s="24" t="s">
        <v>44</v>
      </c>
      <c r="N36" s="24" t="s">
        <v>169</v>
      </c>
      <c r="AC36"/>
      <c r="AD36" s="48"/>
      <c r="CA36" s="17"/>
      <c r="CB36" s="18"/>
    </row>
    <row r="37" spans="1:103" ht="14.25" hidden="1" customHeight="1">
      <c r="A37" s="24" t="s">
        <v>136</v>
      </c>
      <c r="B37" s="24" t="s">
        <v>209</v>
      </c>
      <c r="C37" s="24" t="s">
        <v>210</v>
      </c>
      <c r="D37" s="24" t="s">
        <v>211</v>
      </c>
      <c r="E37" s="24" t="s">
        <v>202</v>
      </c>
      <c r="F37" s="28" t="e">
        <f t="shared" si="2"/>
        <v>#REF!</v>
      </c>
      <c r="G37" s="25" t="e">
        <f>#REF!</f>
        <v>#REF!</v>
      </c>
      <c r="H37" s="24" t="e">
        <f>#REF!</f>
        <v>#REF!</v>
      </c>
      <c r="I37" s="25"/>
      <c r="J37" s="26" t="e">
        <f>#REF!</f>
        <v>#REF!</v>
      </c>
      <c r="K37" s="26"/>
      <c r="L37" s="26"/>
      <c r="M37" s="24" t="s">
        <v>44</v>
      </c>
      <c r="N37" s="24" t="s">
        <v>169</v>
      </c>
      <c r="AC37"/>
      <c r="AD37" s="48"/>
      <c r="CA37" s="17"/>
      <c r="CB37" s="37"/>
    </row>
    <row r="38" spans="1:103" ht="14.25" hidden="1" customHeight="1">
      <c r="A38" s="24" t="s">
        <v>136</v>
      </c>
      <c r="B38" s="24" t="s">
        <v>183</v>
      </c>
      <c r="C38" s="24" t="s">
        <v>212</v>
      </c>
      <c r="D38" s="24" t="s">
        <v>85</v>
      </c>
      <c r="E38" s="24" t="s">
        <v>202</v>
      </c>
      <c r="F38" s="28" t="e">
        <f t="shared" si="2"/>
        <v>#REF!</v>
      </c>
      <c r="G38" s="25" t="e">
        <f>#REF!</f>
        <v>#REF!</v>
      </c>
      <c r="H38" s="25" t="e">
        <f>#REF!</f>
        <v>#REF!</v>
      </c>
      <c r="I38" s="24"/>
      <c r="J38" s="25" t="e">
        <f>#REF!</f>
        <v>#REF!</v>
      </c>
      <c r="K38" s="25"/>
      <c r="L38" s="25"/>
      <c r="M38" s="24" t="s">
        <v>179</v>
      </c>
      <c r="N38" s="24" t="s">
        <v>180</v>
      </c>
      <c r="AC38"/>
      <c r="AD38" s="48"/>
      <c r="CA38" s="17"/>
      <c r="CB38" s="17"/>
      <c r="CC38" s="37"/>
      <c r="CD38" s="37"/>
      <c r="CE38" s="37"/>
    </row>
    <row r="39" spans="1:103" ht="14.25" hidden="1" customHeight="1">
      <c r="A39" s="24" t="s">
        <v>136</v>
      </c>
      <c r="B39" s="24" t="s">
        <v>183</v>
      </c>
      <c r="C39" s="24" t="s">
        <v>213</v>
      </c>
      <c r="D39" s="24" t="s">
        <v>86</v>
      </c>
      <c r="E39" s="24" t="s">
        <v>202</v>
      </c>
      <c r="F39" s="28" t="e">
        <f t="shared" si="2"/>
        <v>#REF!</v>
      </c>
      <c r="G39" s="25" t="e">
        <f>#REF!</f>
        <v>#REF!</v>
      </c>
      <c r="H39" s="25" t="e">
        <f>#REF!</f>
        <v>#REF!</v>
      </c>
      <c r="I39" s="24"/>
      <c r="J39" s="25" t="e">
        <f>#REF!</f>
        <v>#REF!</v>
      </c>
      <c r="K39" s="25"/>
      <c r="L39" s="25"/>
      <c r="M39" s="24" t="s">
        <v>179</v>
      </c>
      <c r="N39" s="24" t="s">
        <v>180</v>
      </c>
      <c r="AC39"/>
      <c r="AD39" s="48"/>
      <c r="CA39" s="17"/>
      <c r="CB39" s="17"/>
      <c r="CC39" s="37"/>
      <c r="CD39" s="37"/>
      <c r="CE39" s="37"/>
    </row>
    <row r="40" spans="1:103" ht="14.25" hidden="1" customHeight="1">
      <c r="A40" s="24" t="s">
        <v>136</v>
      </c>
      <c r="B40" s="24" t="s">
        <v>214</v>
      </c>
      <c r="C40" s="24" t="s">
        <v>87</v>
      </c>
      <c r="D40" s="24" t="s">
        <v>215</v>
      </c>
      <c r="E40" s="24" t="s">
        <v>202</v>
      </c>
      <c r="F40" s="28" t="e">
        <f t="shared" si="2"/>
        <v>#REF!</v>
      </c>
      <c r="G40" s="25" t="e">
        <f>#REF!</f>
        <v>#REF!</v>
      </c>
      <c r="H40" s="25" t="e">
        <f>#REF!</f>
        <v>#REF!</v>
      </c>
      <c r="I40" s="24"/>
      <c r="J40" s="25" t="e">
        <f>#REF!</f>
        <v>#REF!</v>
      </c>
      <c r="K40" s="25"/>
      <c r="L40" s="25"/>
      <c r="M40" s="24" t="s">
        <v>179</v>
      </c>
      <c r="N40" s="24" t="s">
        <v>180</v>
      </c>
      <c r="AC40"/>
      <c r="AD40" s="48"/>
      <c r="CA40" s="17"/>
      <c r="CB40" s="17"/>
      <c r="CC40" s="37"/>
      <c r="CD40" s="37"/>
      <c r="CE40" s="37"/>
    </row>
    <row r="41" spans="1:103" ht="14.25" hidden="1" customHeight="1">
      <c r="A41" s="24" t="s">
        <v>136</v>
      </c>
      <c r="B41" s="24" t="s">
        <v>183</v>
      </c>
      <c r="C41" s="24" t="s">
        <v>90</v>
      </c>
      <c r="D41" s="24" t="s">
        <v>216</v>
      </c>
      <c r="E41" s="24" t="s">
        <v>202</v>
      </c>
      <c r="F41" s="28" t="e">
        <f t="shared" si="2"/>
        <v>#REF!</v>
      </c>
      <c r="G41" s="25" t="e">
        <f>#REF!</f>
        <v>#REF!</v>
      </c>
      <c r="H41" s="25" t="e">
        <f>#REF!</f>
        <v>#REF!</v>
      </c>
      <c r="I41" s="24"/>
      <c r="J41" s="25" t="e">
        <f>#REF!</f>
        <v>#REF!</v>
      </c>
      <c r="K41" s="25"/>
      <c r="L41" s="25"/>
      <c r="M41" s="24" t="s">
        <v>179</v>
      </c>
      <c r="N41" s="24" t="s">
        <v>180</v>
      </c>
      <c r="AC41"/>
      <c r="AD41" s="48"/>
      <c r="CA41" s="17"/>
      <c r="CB41" s="17"/>
      <c r="CC41" s="37"/>
      <c r="CD41" s="37"/>
      <c r="CE41" s="37"/>
    </row>
    <row r="42" spans="1:103" ht="14.25" customHeight="1">
      <c r="AC42"/>
      <c r="AD42" s="48"/>
      <c r="CC42" s="17"/>
      <c r="CD42" s="17"/>
      <c r="CE42" s="27"/>
      <c r="CF42" s="27"/>
      <c r="CG42" s="27"/>
      <c r="CH42" s="37"/>
    </row>
    <row r="43" spans="1:103" ht="14.25" customHeight="1">
      <c r="AC43"/>
      <c r="AD43" s="48"/>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4"/>
      <c r="BY43" s="64"/>
      <c r="BZ43" s="60"/>
      <c r="CA43" s="60"/>
      <c r="CB43" s="60"/>
      <c r="CC43" s="76"/>
      <c r="CD43" s="76"/>
      <c r="CE43" s="76"/>
      <c r="CF43" s="76"/>
      <c r="CG43" s="76"/>
      <c r="CH43" s="139"/>
      <c r="CI43" s="60"/>
      <c r="CJ43" s="60"/>
      <c r="CK43" s="60"/>
      <c r="CL43" s="60"/>
    </row>
    <row r="44" spans="1:103" ht="14.25" customHeight="1">
      <c r="A44" s="66" t="s">
        <v>217</v>
      </c>
      <c r="AC44"/>
      <c r="AD44" s="48"/>
      <c r="AT44" s="60"/>
      <c r="AU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4"/>
      <c r="BY44" s="64"/>
      <c r="BZ44" s="60"/>
      <c r="CA44" s="60"/>
      <c r="CB44" s="60"/>
      <c r="CC44" s="76"/>
      <c r="CD44" s="76"/>
      <c r="CE44" s="76"/>
      <c r="CF44" s="76"/>
      <c r="CG44" s="76"/>
      <c r="CH44" s="139"/>
      <c r="CI44" s="60"/>
      <c r="CJ44" s="60"/>
      <c r="CK44" s="60"/>
      <c r="CL44" s="60"/>
    </row>
    <row r="45" spans="1:103" ht="14.25" customHeight="1">
      <c r="AC45"/>
      <c r="AD45" s="48"/>
      <c r="AT45" s="60"/>
      <c r="AU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4"/>
      <c r="BY45" s="64"/>
      <c r="BZ45" s="60"/>
      <c r="CA45" s="60"/>
      <c r="CB45" s="60"/>
      <c r="CC45" s="76"/>
      <c r="CD45" s="76"/>
      <c r="CE45" s="76"/>
      <c r="CF45" s="76"/>
      <c r="CG45" s="76"/>
      <c r="CH45" s="139"/>
      <c r="CI45" s="60"/>
      <c r="CJ45" s="60"/>
      <c r="CK45" s="60"/>
      <c r="CL45" s="60"/>
    </row>
    <row r="46" spans="1:103" ht="14.25" customHeight="1">
      <c r="AC46"/>
      <c r="AD46" s="48"/>
      <c r="AT46" s="60"/>
      <c r="AU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4"/>
      <c r="BY46" s="64"/>
      <c r="BZ46" s="60"/>
      <c r="CA46" s="60"/>
      <c r="CB46" s="60"/>
      <c r="CC46" s="76"/>
      <c r="CD46" s="76"/>
      <c r="CE46" s="76"/>
      <c r="CF46" s="76"/>
      <c r="CG46" s="76"/>
      <c r="CH46" s="60"/>
      <c r="CI46" s="60"/>
      <c r="CJ46" s="60"/>
      <c r="CK46" s="60"/>
      <c r="CL46" s="60"/>
    </row>
    <row r="47" spans="1:103" ht="14.25" customHeight="1" thickBot="1">
      <c r="A47" s="29" t="s">
        <v>218</v>
      </c>
      <c r="B47" s="41"/>
      <c r="C47" s="41"/>
      <c r="D47" s="41"/>
      <c r="E47" s="41"/>
      <c r="F47" s="41"/>
      <c r="G47" s="41"/>
      <c r="H47" s="121"/>
      <c r="I47" s="121"/>
      <c r="Q47" s="245">
        <f>MEDIAN(G51:G103)</f>
        <v>1.5667459495381546E-2</v>
      </c>
      <c r="V47" s="60"/>
      <c r="W47" s="60"/>
      <c r="X47" s="60"/>
      <c r="Y47" s="209"/>
      <c r="Z47" s="209"/>
      <c r="AA47" s="209"/>
      <c r="AB47" s="209"/>
      <c r="AC47"/>
      <c r="AD47" s="48"/>
      <c r="AT47" s="60"/>
      <c r="AU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4"/>
      <c r="BY47" s="64"/>
      <c r="BZ47" s="60"/>
      <c r="CA47" s="60"/>
      <c r="CB47" s="60"/>
      <c r="CC47" s="76"/>
      <c r="CD47" s="76"/>
      <c r="CE47" s="76"/>
      <c r="CF47" s="76"/>
      <c r="CG47" s="76"/>
      <c r="CH47" s="60"/>
      <c r="CI47" s="76"/>
      <c r="CJ47" s="81"/>
      <c r="CK47" s="81"/>
      <c r="CL47" s="76"/>
      <c r="CM47" s="17"/>
      <c r="CN47" s="17"/>
      <c r="CO47" s="17"/>
      <c r="CP47" s="17"/>
      <c r="CQ47" s="17"/>
      <c r="CR47" s="17"/>
      <c r="CS47" s="17"/>
      <c r="CT47" s="17"/>
      <c r="CU47" s="17"/>
      <c r="CV47" s="17"/>
      <c r="CW47" s="17"/>
      <c r="CX47" s="17"/>
      <c r="CY47" s="17"/>
    </row>
    <row r="48" spans="1:103" ht="14.25" customHeight="1" thickBot="1">
      <c r="A48" s="29" t="s">
        <v>219</v>
      </c>
      <c r="B48" s="41"/>
      <c r="C48" s="41"/>
      <c r="D48" s="41"/>
      <c r="E48" s="41"/>
      <c r="F48" s="41"/>
      <c r="G48" s="41"/>
      <c r="H48" s="121"/>
      <c r="I48" s="121"/>
      <c r="K48" s="225" t="s">
        <v>220</v>
      </c>
      <c r="L48" s="225"/>
      <c r="M48" s="60"/>
      <c r="N48" s="60"/>
      <c r="O48" s="60"/>
      <c r="P48" s="60"/>
      <c r="Q48" s="244">
        <f>AVERAGE(G51:G103)</f>
        <v>1.7422725729187245E-2</v>
      </c>
      <c r="R48" s="243">
        <f>_xlfn.STDEV.S(G51:G103)</f>
        <v>8.7002737535512402E-3</v>
      </c>
      <c r="S48" s="60"/>
      <c r="T48" s="60"/>
      <c r="U48" s="60"/>
      <c r="V48" s="60"/>
      <c r="W48" s="60"/>
      <c r="X48" s="60"/>
      <c r="Y48" s="60"/>
      <c r="Z48" s="60"/>
      <c r="AA48" s="60"/>
      <c r="AB48" s="60"/>
      <c r="AC48"/>
      <c r="AD48" s="225" t="s">
        <v>221</v>
      </c>
      <c r="AE48" s="225"/>
      <c r="AF48" s="60"/>
      <c r="AG48" s="60"/>
      <c r="AH48" s="60"/>
      <c r="AI48" s="60"/>
      <c r="AJ48" s="60"/>
      <c r="AK48" s="60"/>
      <c r="AL48" s="60"/>
      <c r="AM48" s="60"/>
      <c r="AN48" s="60"/>
      <c r="AO48" s="60"/>
      <c r="AP48" s="60"/>
      <c r="AQ48" s="60"/>
      <c r="AR48" s="60"/>
      <c r="AS48" s="60"/>
      <c r="AT48" s="60"/>
      <c r="AU48" s="60"/>
      <c r="AW48" s="60" t="s">
        <v>222</v>
      </c>
      <c r="AX48" s="60"/>
      <c r="AY48" s="225"/>
      <c r="AZ48" s="60"/>
      <c r="BA48" s="60"/>
      <c r="BB48" s="60"/>
      <c r="BC48" s="60"/>
      <c r="BD48" s="60"/>
      <c r="BE48" s="60"/>
      <c r="BF48" s="60"/>
      <c r="BG48" s="60"/>
      <c r="BH48" s="60"/>
      <c r="BI48" s="60"/>
      <c r="BJ48" s="60"/>
      <c r="BK48" s="60"/>
      <c r="BL48" s="60"/>
      <c r="BM48" s="60"/>
      <c r="BN48" s="60"/>
      <c r="BO48" s="60"/>
      <c r="BP48" s="60"/>
      <c r="BQ48" s="160" t="s">
        <v>223</v>
      </c>
      <c r="BR48" s="59"/>
      <c r="BS48" s="59"/>
      <c r="BT48" s="59"/>
      <c r="BU48" s="59"/>
      <c r="BV48" s="59"/>
      <c r="BW48" s="59"/>
      <c r="BX48" s="161"/>
      <c r="BY48" s="161"/>
      <c r="BZ48" s="59"/>
      <c r="CA48" s="59"/>
      <c r="CB48" s="59"/>
      <c r="CC48" s="162"/>
      <c r="CD48" s="162"/>
      <c r="CE48" s="162"/>
      <c r="CF48" s="163"/>
      <c r="CG48" s="76"/>
      <c r="CH48" s="60"/>
      <c r="CI48" s="60"/>
      <c r="CJ48" s="81"/>
      <c r="CK48" s="81"/>
      <c r="CL48" s="60"/>
    </row>
    <row r="49" spans="1:90" ht="14.25" customHeight="1">
      <c r="A49" s="41"/>
      <c r="B49" s="41"/>
      <c r="C49" s="41"/>
      <c r="D49" s="41"/>
      <c r="E49" s="41"/>
      <c r="F49" s="41"/>
      <c r="G49" s="41"/>
      <c r="H49" s="121"/>
      <c r="I49" s="121"/>
      <c r="K49" s="277" t="s">
        <v>224</v>
      </c>
      <c r="L49" s="275"/>
      <c r="M49" s="275"/>
      <c r="N49" s="275"/>
      <c r="O49" s="275"/>
      <c r="P49" s="275"/>
      <c r="Q49" s="275"/>
      <c r="R49" s="275"/>
      <c r="S49" s="241"/>
      <c r="T49" s="275" t="s">
        <v>225</v>
      </c>
      <c r="U49" s="275"/>
      <c r="V49" s="275"/>
      <c r="W49" s="275"/>
      <c r="X49" s="275"/>
      <c r="Y49" s="275"/>
      <c r="Z49" s="275"/>
      <c r="AA49" s="275"/>
      <c r="AB49" s="276"/>
      <c r="AC49"/>
      <c r="AD49" s="277" t="s">
        <v>226</v>
      </c>
      <c r="AE49" s="275"/>
      <c r="AF49" s="275"/>
      <c r="AG49" s="275"/>
      <c r="AH49" s="275"/>
      <c r="AI49" s="275"/>
      <c r="AJ49" s="275"/>
      <c r="AK49" s="275"/>
      <c r="AL49" s="204"/>
      <c r="AM49" s="275" t="s">
        <v>227</v>
      </c>
      <c r="AN49" s="275"/>
      <c r="AO49" s="275"/>
      <c r="AP49" s="275"/>
      <c r="AQ49" s="275"/>
      <c r="AR49" s="275"/>
      <c r="AS49" s="275"/>
      <c r="AT49" s="275"/>
      <c r="AU49" s="276"/>
      <c r="AV49" s="104"/>
      <c r="AW49" s="277" t="s">
        <v>228</v>
      </c>
      <c r="AX49" s="275"/>
      <c r="AY49" s="275"/>
      <c r="AZ49" s="275"/>
      <c r="BA49" s="275"/>
      <c r="BB49" s="275"/>
      <c r="BC49" s="275"/>
      <c r="BD49" s="275"/>
      <c r="BE49" s="275"/>
      <c r="BF49" s="204"/>
      <c r="BG49" s="275" t="s">
        <v>229</v>
      </c>
      <c r="BH49" s="275"/>
      <c r="BI49" s="275"/>
      <c r="BJ49" s="275"/>
      <c r="BK49" s="275"/>
      <c r="BL49" s="275"/>
      <c r="BM49" s="275"/>
      <c r="BN49" s="275"/>
      <c r="BO49" s="276"/>
      <c r="BP49" s="60"/>
      <c r="BQ49" s="273" t="s">
        <v>228</v>
      </c>
      <c r="BR49" s="274"/>
      <c r="BS49" s="274"/>
      <c r="BT49" s="274"/>
      <c r="BU49" s="274"/>
      <c r="BV49" s="274"/>
      <c r="BW49" s="126"/>
      <c r="BX49" s="159"/>
      <c r="BY49" s="271" t="s">
        <v>45</v>
      </c>
      <c r="BZ49" s="271"/>
      <c r="CA49" s="271"/>
      <c r="CB49" s="271"/>
      <c r="CC49" s="271"/>
      <c r="CD49" s="271"/>
      <c r="CE49" s="271"/>
      <c r="CF49" s="272"/>
      <c r="CG49" s="140"/>
      <c r="CH49" s="60"/>
      <c r="CI49" s="60"/>
      <c r="CJ49" s="81"/>
      <c r="CK49" s="81"/>
      <c r="CL49" s="60"/>
    </row>
    <row r="50" spans="1:90" ht="14.25" customHeight="1" thickBot="1">
      <c r="A50" s="226" t="s">
        <v>125</v>
      </c>
      <c r="B50" s="226" t="s">
        <v>230</v>
      </c>
      <c r="C50" s="226" t="s">
        <v>231</v>
      </c>
      <c r="D50" s="226" t="s">
        <v>232</v>
      </c>
      <c r="E50" s="226" t="s">
        <v>13</v>
      </c>
      <c r="F50" s="226" t="s">
        <v>10</v>
      </c>
      <c r="G50" s="151" t="s">
        <v>67</v>
      </c>
      <c r="H50" s="151" t="s">
        <v>233</v>
      </c>
      <c r="I50" s="151" t="s">
        <v>234</v>
      </c>
      <c r="K50" s="173" t="s">
        <v>468</v>
      </c>
      <c r="L50" s="128" t="s">
        <v>230</v>
      </c>
      <c r="M50" s="128" t="s">
        <v>232</v>
      </c>
      <c r="N50" s="128" t="s">
        <v>13</v>
      </c>
      <c r="O50" s="128" t="s">
        <v>10</v>
      </c>
      <c r="P50" s="128" t="s">
        <v>233</v>
      </c>
      <c r="Q50" s="128" t="s">
        <v>234</v>
      </c>
      <c r="R50" s="182" t="s">
        <v>479</v>
      </c>
      <c r="S50" s="135"/>
      <c r="T50" s="133" t="s">
        <v>469</v>
      </c>
      <c r="U50" s="133" t="s">
        <v>468</v>
      </c>
      <c r="V50" s="128" t="s">
        <v>230</v>
      </c>
      <c r="W50" s="128" t="s">
        <v>232</v>
      </c>
      <c r="X50" s="128" t="s">
        <v>13</v>
      </c>
      <c r="Y50" s="128" t="s">
        <v>10</v>
      </c>
      <c r="Z50" s="62" t="s">
        <v>415</v>
      </c>
      <c r="AA50" s="62" t="s">
        <v>234</v>
      </c>
      <c r="AB50" s="236" t="s">
        <v>479</v>
      </c>
      <c r="AD50" s="143" t="s">
        <v>468</v>
      </c>
      <c r="AE50" s="128" t="s">
        <v>230</v>
      </c>
      <c r="AF50" s="128" t="s">
        <v>232</v>
      </c>
      <c r="AG50" s="128" t="s">
        <v>13</v>
      </c>
      <c r="AH50" s="128" t="s">
        <v>10</v>
      </c>
      <c r="AI50" s="128" t="s">
        <v>233</v>
      </c>
      <c r="AJ50" s="128" t="s">
        <v>234</v>
      </c>
      <c r="AK50" s="182" t="s">
        <v>479</v>
      </c>
      <c r="AL50" s="60"/>
      <c r="AM50" s="133" t="s">
        <v>477</v>
      </c>
      <c r="AN50" s="133" t="s">
        <v>468</v>
      </c>
      <c r="AO50" s="128" t="s">
        <v>230</v>
      </c>
      <c r="AP50" s="128" t="s">
        <v>232</v>
      </c>
      <c r="AQ50" s="128" t="s">
        <v>13</v>
      </c>
      <c r="AR50" s="128" t="s">
        <v>10</v>
      </c>
      <c r="AS50" s="128" t="s">
        <v>233</v>
      </c>
      <c r="AT50" s="128" t="s">
        <v>234</v>
      </c>
      <c r="AU50" s="236" t="s">
        <v>479</v>
      </c>
      <c r="AV50" s="128"/>
      <c r="AW50" s="155" t="s">
        <v>439</v>
      </c>
      <c r="AX50" s="64" t="s">
        <v>470</v>
      </c>
      <c r="AY50" s="128" t="s">
        <v>471</v>
      </c>
      <c r="AZ50" s="128" t="s">
        <v>472</v>
      </c>
      <c r="BA50" s="128" t="s">
        <v>473</v>
      </c>
      <c r="BB50" s="128" t="s">
        <v>474</v>
      </c>
      <c r="BC50" s="128" t="s">
        <v>475</v>
      </c>
      <c r="BD50" s="128" t="s">
        <v>476</v>
      </c>
      <c r="BE50" s="182" t="s">
        <v>480</v>
      </c>
      <c r="BF50" s="60"/>
      <c r="BG50" s="133" t="s">
        <v>469</v>
      </c>
      <c r="BH50" s="133" t="s">
        <v>478</v>
      </c>
      <c r="BI50" s="128" t="s">
        <v>230</v>
      </c>
      <c r="BJ50" s="128" t="s">
        <v>232</v>
      </c>
      <c r="BK50" s="128" t="s">
        <v>13</v>
      </c>
      <c r="BL50" s="128" t="s">
        <v>10</v>
      </c>
      <c r="BM50" s="128" t="s">
        <v>233</v>
      </c>
      <c r="BN50" s="128" t="s">
        <v>234</v>
      </c>
      <c r="BO50" s="236" t="s">
        <v>479</v>
      </c>
      <c r="BP50" s="60"/>
      <c r="BQ50" s="164" t="s">
        <v>230</v>
      </c>
      <c r="BR50" s="128" t="s">
        <v>232</v>
      </c>
      <c r="BS50" s="128" t="s">
        <v>13</v>
      </c>
      <c r="BT50" s="128" t="s">
        <v>10</v>
      </c>
      <c r="BU50" s="128" t="s">
        <v>233</v>
      </c>
      <c r="BV50" s="128" t="s">
        <v>234</v>
      </c>
      <c r="BW50" s="182" t="s">
        <v>479</v>
      </c>
      <c r="BX50" s="128"/>
      <c r="BY50" s="128" t="s">
        <v>469</v>
      </c>
      <c r="BZ50" s="101" t="s">
        <v>478</v>
      </c>
      <c r="CA50" s="128" t="s">
        <v>230</v>
      </c>
      <c r="CB50" s="128" t="s">
        <v>232</v>
      </c>
      <c r="CC50" s="128" t="s">
        <v>13</v>
      </c>
      <c r="CD50" s="128" t="s">
        <v>10</v>
      </c>
      <c r="CE50" s="128" t="s">
        <v>233</v>
      </c>
      <c r="CF50" s="144" t="s">
        <v>234</v>
      </c>
      <c r="CG50" s="182" t="s">
        <v>479</v>
      </c>
      <c r="CH50" s="60"/>
      <c r="CI50" s="60"/>
      <c r="CJ50" s="81"/>
      <c r="CK50" s="81"/>
      <c r="CL50" s="60"/>
    </row>
    <row r="51" spans="1:90" ht="14.25" customHeight="1">
      <c r="A51" s="227" t="s">
        <v>136</v>
      </c>
      <c r="B51" s="228" t="s">
        <v>60</v>
      </c>
      <c r="C51" s="227" t="s">
        <v>164</v>
      </c>
      <c r="D51" s="229" t="s">
        <v>224</v>
      </c>
      <c r="E51" s="230">
        <v>130.68795119351327</v>
      </c>
      <c r="F51" s="230">
        <v>2.5830763846437801</v>
      </c>
      <c r="G51" s="230">
        <f t="shared" ref="G51:G86" si="3">F51/E51</f>
        <v>1.9765222126858099E-2</v>
      </c>
      <c r="H51" s="231">
        <f t="shared" ref="H51:H114" si="4">LOG(E51)</f>
        <v>2.1162355495439744</v>
      </c>
      <c r="I51" s="231">
        <f t="shared" ref="I51:I114" si="5">LOG(F51)</f>
        <v>0.41213724896805282</v>
      </c>
      <c r="J51" s="19"/>
      <c r="K51" s="174" t="s">
        <v>420</v>
      </c>
      <c r="L51" s="127" t="s">
        <v>60</v>
      </c>
      <c r="M51" s="128" t="s">
        <v>224</v>
      </c>
      <c r="N51" s="129">
        <v>130.68795119351327</v>
      </c>
      <c r="O51" s="129">
        <v>2.5830763846437801</v>
      </c>
      <c r="P51" s="130">
        <f t="shared" ref="P51:P82" si="6">LOG(N51)</f>
        <v>2.1162355495439744</v>
      </c>
      <c r="Q51" s="130">
        <f t="shared" ref="Q51:Q82" si="7">LOG(O51)</f>
        <v>0.41213724896805282</v>
      </c>
      <c r="R51" s="181">
        <f>LOG(Table10[[#This Row],[OSA]]/Table10[[#This Row],[SA]])</f>
        <v>-1.7040983005759216</v>
      </c>
      <c r="S51" s="135"/>
      <c r="T51" s="134" t="s">
        <v>435</v>
      </c>
      <c r="U51" s="134" t="s">
        <v>426</v>
      </c>
      <c r="V51" s="132" t="s">
        <v>178</v>
      </c>
      <c r="W51" s="128" t="s">
        <v>225</v>
      </c>
      <c r="X51" s="129">
        <v>8.4953800493542317</v>
      </c>
      <c r="Y51" s="135">
        <v>1.4476458947741766</v>
      </c>
      <c r="Z51" s="135">
        <v>0.92918281223925225</v>
      </c>
      <c r="AA51" s="135">
        <v>0.16066234310928945</v>
      </c>
      <c r="AB51" s="237">
        <f>LOG(Table12[[#This Row],[OSA]]/Table12[[#This Row],[SA]])</f>
        <v>-0.76852046912996275</v>
      </c>
      <c r="AC51" s="137"/>
      <c r="AD51" s="145" t="s">
        <v>420</v>
      </c>
      <c r="AE51" s="132" t="s">
        <v>151</v>
      </c>
      <c r="AF51" s="128" t="s">
        <v>235</v>
      </c>
      <c r="AG51" s="130">
        <v>379.66499999999996</v>
      </c>
      <c r="AH51" s="130">
        <v>13.180965696709</v>
      </c>
      <c r="AI51" s="130">
        <v>2.5794005628825496</v>
      </c>
      <c r="AJ51" s="130">
        <v>1.1199472297866777</v>
      </c>
      <c r="AK51" s="181">
        <f>LOG(Table13[[#This Row],[OSA]]/Table13[[#This Row],[SA]])</f>
        <v>-1.4594533330958719</v>
      </c>
      <c r="AL51" s="60"/>
      <c r="AM51" s="134" t="s">
        <v>435</v>
      </c>
      <c r="AN51" s="64" t="s">
        <v>419</v>
      </c>
      <c r="AO51" s="132" t="s">
        <v>153</v>
      </c>
      <c r="AP51" s="128" t="s">
        <v>236</v>
      </c>
      <c r="AQ51" s="129">
        <v>1.4569816649980905</v>
      </c>
      <c r="AR51" s="129">
        <v>0.81430081581047431</v>
      </c>
      <c r="AS51" s="129">
        <v>0.16345408653988899</v>
      </c>
      <c r="AT51" s="129">
        <v>-8.921513010731047E-2</v>
      </c>
      <c r="AU51" s="239">
        <f>LOG(Table15[[#This Row],[OSA]]/Table15[[#This Row],[SA]])</f>
        <v>-0.25266921664719927</v>
      </c>
      <c r="AV51" s="129"/>
      <c r="AW51" s="155"/>
      <c r="AX51" s="64"/>
      <c r="AY51" s="128" t="s">
        <v>230</v>
      </c>
      <c r="AZ51" s="128" t="s">
        <v>232</v>
      </c>
      <c r="BA51" s="128" t="s">
        <v>13</v>
      </c>
      <c r="BB51" s="128" t="s">
        <v>10</v>
      </c>
      <c r="BC51" s="128" t="s">
        <v>233</v>
      </c>
      <c r="BD51" s="128" t="s">
        <v>234</v>
      </c>
      <c r="BE51" s="182" t="s">
        <v>479</v>
      </c>
      <c r="BF51" s="60"/>
      <c r="BG51" s="134" t="s">
        <v>435</v>
      </c>
      <c r="BH51" s="137" t="s">
        <v>420</v>
      </c>
      <c r="BI51" s="132" t="s">
        <v>151</v>
      </c>
      <c r="BJ51" s="128" t="s">
        <v>235</v>
      </c>
      <c r="BK51" s="130">
        <v>379.66499999999996</v>
      </c>
      <c r="BL51" s="130">
        <v>13.180965696709</v>
      </c>
      <c r="BM51" s="130">
        <v>2.57940056288255</v>
      </c>
      <c r="BN51" s="130">
        <v>1.1199472297866777</v>
      </c>
      <c r="BO51" s="239">
        <f>LOG(Table20[[#This Row],[OSA]]/Table20[[#This Row],[SA]])</f>
        <v>-1.4594533330958719</v>
      </c>
      <c r="BP51" s="60"/>
      <c r="BQ51" s="165" t="s">
        <v>60</v>
      </c>
      <c r="BR51" s="141" t="s">
        <v>136</v>
      </c>
      <c r="BS51" s="129">
        <v>130.68795119351327</v>
      </c>
      <c r="BT51" s="129">
        <v>2.5830763846437801</v>
      </c>
      <c r="BU51" s="129">
        <v>2.1162355495439744</v>
      </c>
      <c r="BV51" s="129">
        <v>0.41213724896805282</v>
      </c>
      <c r="BW51" s="181">
        <f>LOG(Table21[[#This Row],[OSA]]/Table21[[#This Row],[SA]])</f>
        <v>-1.7040983005759216</v>
      </c>
      <c r="BX51" s="129"/>
      <c r="BY51" s="60" t="s">
        <v>436</v>
      </c>
      <c r="BZ51" s="60" t="s">
        <v>430</v>
      </c>
      <c r="CA51" s="128" t="s">
        <v>45</v>
      </c>
      <c r="CB51" s="128" t="s">
        <v>45</v>
      </c>
      <c r="CC51" s="130">
        <v>10.612928302357041</v>
      </c>
      <c r="CD51" s="130">
        <v>5.0670747909749769</v>
      </c>
      <c r="CE51" s="130">
        <v>1.0258352302811578</v>
      </c>
      <c r="CF51" s="146">
        <v>0.70475731460604751</v>
      </c>
      <c r="CG51" s="186">
        <f>LOG(Table22[[#This Row],[OSA]]/Table22[[#This Row],[SA]])</f>
        <v>-0.32107791567511024</v>
      </c>
      <c r="CI51" s="60"/>
      <c r="CJ51" s="81"/>
      <c r="CK51" s="81"/>
      <c r="CL51" s="60"/>
    </row>
    <row r="52" spans="1:90" ht="14.25" customHeight="1">
      <c r="A52" s="227" t="s">
        <v>136</v>
      </c>
      <c r="B52" s="228" t="s">
        <v>60</v>
      </c>
      <c r="C52" s="227" t="s">
        <v>164</v>
      </c>
      <c r="D52" s="229" t="s">
        <v>224</v>
      </c>
      <c r="E52" s="230">
        <v>129.57076044501522</v>
      </c>
      <c r="F52" s="230">
        <v>1.9073504353849908</v>
      </c>
      <c r="G52" s="230">
        <f t="shared" si="3"/>
        <v>1.47205313053202E-2</v>
      </c>
      <c r="H52" s="231">
        <f t="shared" si="4"/>
        <v>2.1125070076295889</v>
      </c>
      <c r="I52" s="231">
        <f t="shared" si="5"/>
        <v>0.28043049282160121</v>
      </c>
      <c r="J52" s="19"/>
      <c r="K52" s="174" t="s">
        <v>420</v>
      </c>
      <c r="L52" s="127" t="s">
        <v>60</v>
      </c>
      <c r="M52" s="128" t="s">
        <v>224</v>
      </c>
      <c r="N52" s="129">
        <v>129.57076044501522</v>
      </c>
      <c r="O52" s="129">
        <v>1.9073504353849908</v>
      </c>
      <c r="P52" s="130">
        <f t="shared" si="6"/>
        <v>2.1125070076295889</v>
      </c>
      <c r="Q52" s="130">
        <f t="shared" si="7"/>
        <v>0.28043049282160121</v>
      </c>
      <c r="R52" s="181">
        <f>LOG(Table10[[#This Row],[OSA]]/Table10[[#This Row],[SA]])</f>
        <v>-1.8320765148079876</v>
      </c>
      <c r="S52" s="135"/>
      <c r="T52" s="134" t="s">
        <v>435</v>
      </c>
      <c r="U52" s="134" t="s">
        <v>426</v>
      </c>
      <c r="V52" s="132" t="s">
        <v>178</v>
      </c>
      <c r="W52" s="128" t="s">
        <v>225</v>
      </c>
      <c r="X52" s="129">
        <v>31.669513445625608</v>
      </c>
      <c r="Y52" s="135">
        <v>5.0893800988154654</v>
      </c>
      <c r="Z52" s="135">
        <v>1.5006413911425736</v>
      </c>
      <c r="AA52" s="135">
        <v>0.70666488723676479</v>
      </c>
      <c r="AB52" s="237">
        <f>LOG(Table12[[#This Row],[OSA]]/Table12[[#This Row],[SA]])</f>
        <v>-0.79397650390580865</v>
      </c>
      <c r="AC52" s="137"/>
      <c r="AD52" s="145" t="s">
        <v>420</v>
      </c>
      <c r="AE52" s="132" t="s">
        <v>151</v>
      </c>
      <c r="AF52" s="128" t="s">
        <v>235</v>
      </c>
      <c r="AG52" s="130">
        <v>663.39</v>
      </c>
      <c r="AH52" s="130">
        <v>21.350985756652562</v>
      </c>
      <c r="AI52" s="130">
        <v>2.8217689206390681</v>
      </c>
      <c r="AJ52" s="130">
        <v>1.3294179308267031</v>
      </c>
      <c r="AK52" s="181">
        <f>LOG(Table13[[#This Row],[OSA]]/Table13[[#This Row],[SA]])</f>
        <v>-1.492350989812365</v>
      </c>
      <c r="AL52" s="60"/>
      <c r="AM52" s="134" t="s">
        <v>435</v>
      </c>
      <c r="AN52" s="64" t="s">
        <v>419</v>
      </c>
      <c r="AO52" s="132" t="s">
        <v>153</v>
      </c>
      <c r="AP52" s="128" t="s">
        <v>236</v>
      </c>
      <c r="AQ52" s="129">
        <v>2.3486366506619225</v>
      </c>
      <c r="AR52" s="129">
        <v>0.93132514215669415</v>
      </c>
      <c r="AS52" s="129">
        <v>0.3708158337983421</v>
      </c>
      <c r="AT52" s="129">
        <v>-3.0898672624883623E-2</v>
      </c>
      <c r="AU52" s="239">
        <f>LOG(Table15[[#This Row],[OSA]]/Table15[[#This Row],[SA]])</f>
        <v>-0.4017145064232257</v>
      </c>
      <c r="AV52" s="129"/>
      <c r="AW52" s="89" t="s">
        <v>436</v>
      </c>
      <c r="AX52" s="129" t="s">
        <v>420</v>
      </c>
      <c r="AY52" s="127" t="s">
        <v>60</v>
      </c>
      <c r="AZ52" s="141" t="s">
        <v>136</v>
      </c>
      <c r="BA52" s="129">
        <v>130.68795119351327</v>
      </c>
      <c r="BB52" s="129">
        <v>2.5830763846437801</v>
      </c>
      <c r="BC52" s="129">
        <v>2.1162355495439744</v>
      </c>
      <c r="BD52" s="129">
        <v>0.41213724896805282</v>
      </c>
      <c r="BE52" s="181">
        <f>LOG(Table17[[#This Row],[Column6]]/Table17[[#This Row],[Column5]])</f>
        <v>-1.7040983005759216</v>
      </c>
      <c r="BF52" s="60"/>
      <c r="BG52" s="134" t="s">
        <v>435</v>
      </c>
      <c r="BH52" s="137" t="s">
        <v>420</v>
      </c>
      <c r="BI52" s="132" t="s">
        <v>151</v>
      </c>
      <c r="BJ52" s="128" t="s">
        <v>235</v>
      </c>
      <c r="BK52" s="130">
        <v>663.39</v>
      </c>
      <c r="BL52" s="130">
        <v>21.350985756652562</v>
      </c>
      <c r="BM52" s="130">
        <v>2.8217689206390681</v>
      </c>
      <c r="BN52" s="130">
        <v>1.3294179308267031</v>
      </c>
      <c r="BO52" s="239">
        <f>LOG(Table20[[#This Row],[OSA]]/Table20[[#This Row],[SA]])</f>
        <v>-1.492350989812365</v>
      </c>
      <c r="BP52" s="60"/>
      <c r="BQ52" s="165" t="s">
        <v>60</v>
      </c>
      <c r="BR52" s="141" t="s">
        <v>136</v>
      </c>
      <c r="BS52" s="129">
        <v>129.57076044501522</v>
      </c>
      <c r="BT52" s="129">
        <v>1.9073504353849908</v>
      </c>
      <c r="BU52" s="129">
        <v>2.1125070076295889</v>
      </c>
      <c r="BV52" s="129">
        <v>0.28043049282160121</v>
      </c>
      <c r="BW52" s="181">
        <f>LOG(Table21[[#This Row],[OSA]]/Table21[[#This Row],[SA]])</f>
        <v>-1.8320765148079876</v>
      </c>
      <c r="BX52" s="129"/>
      <c r="BY52" s="60" t="s">
        <v>436</v>
      </c>
      <c r="BZ52" s="60" t="s">
        <v>430</v>
      </c>
      <c r="CA52" s="128" t="s">
        <v>45</v>
      </c>
      <c r="CB52" s="128" t="s">
        <v>45</v>
      </c>
      <c r="CC52" s="130">
        <v>12.368450277183015</v>
      </c>
      <c r="CD52" s="130">
        <v>5.0670747909749769</v>
      </c>
      <c r="CE52" s="130">
        <v>1.0923152874843634</v>
      </c>
      <c r="CF52" s="146">
        <v>0.70475731460604751</v>
      </c>
      <c r="CG52" s="186">
        <f>LOG(Table22[[#This Row],[OSA]]/Table22[[#This Row],[SA]])</f>
        <v>-0.38755797287831584</v>
      </c>
      <c r="CI52" s="60"/>
      <c r="CJ52" s="81"/>
      <c r="CK52" s="81"/>
      <c r="CL52" s="60"/>
    </row>
    <row r="53" spans="1:90" ht="14.25" customHeight="1">
      <c r="A53" s="227" t="s">
        <v>136</v>
      </c>
      <c r="B53" s="228" t="s">
        <v>60</v>
      </c>
      <c r="C53" s="227" t="s">
        <v>164</v>
      </c>
      <c r="D53" s="229" t="s">
        <v>224</v>
      </c>
      <c r="E53" s="230">
        <v>165.68337424979924</v>
      </c>
      <c r="F53" s="230">
        <v>1.8131497796671008</v>
      </c>
      <c r="G53" s="230">
        <f t="shared" si="3"/>
        <v>1.0943462419671826E-2</v>
      </c>
      <c r="H53" s="231">
        <f t="shared" si="4"/>
        <v>2.2192789306653706</v>
      </c>
      <c r="I53" s="231">
        <f t="shared" si="5"/>
        <v>0.25843368153406615</v>
      </c>
      <c r="J53" s="19"/>
      <c r="K53" s="174" t="s">
        <v>420</v>
      </c>
      <c r="L53" s="127" t="s">
        <v>60</v>
      </c>
      <c r="M53" s="128" t="s">
        <v>224</v>
      </c>
      <c r="N53" s="129">
        <v>165.68337424979924</v>
      </c>
      <c r="O53" s="129">
        <v>1.8131497796671008</v>
      </c>
      <c r="P53" s="130">
        <f t="shared" si="6"/>
        <v>2.2192789306653706</v>
      </c>
      <c r="Q53" s="130">
        <f t="shared" si="7"/>
        <v>0.25843368153406615</v>
      </c>
      <c r="R53" s="181">
        <f>LOG(Table10[[#This Row],[OSA]]/Table10[[#This Row],[SA]])</f>
        <v>-1.9608452491313044</v>
      </c>
      <c r="S53" s="135"/>
      <c r="T53" s="134" t="s">
        <v>435</v>
      </c>
      <c r="U53" s="134" t="s">
        <v>426</v>
      </c>
      <c r="V53" s="132" t="s">
        <v>178</v>
      </c>
      <c r="W53" s="128" t="s">
        <v>225</v>
      </c>
      <c r="X53" s="129">
        <v>16.7382408536212</v>
      </c>
      <c r="Y53" s="135">
        <v>1.5085927922538185</v>
      </c>
      <c r="Z53" s="135">
        <v>1.2237098128143298</v>
      </c>
      <c r="AA53" s="135">
        <v>0.1785720284151423</v>
      </c>
      <c r="AB53" s="237">
        <f>LOG(Table12[[#This Row],[OSA]]/Table12[[#This Row],[SA]])</f>
        <v>-1.0451377843991874</v>
      </c>
      <c r="AC53" s="137"/>
      <c r="AD53" s="145" t="s">
        <v>420</v>
      </c>
      <c r="AE53" s="132" t="s">
        <v>151</v>
      </c>
      <c r="AF53" s="128" t="s">
        <v>235</v>
      </c>
      <c r="AG53" s="130">
        <v>168.48</v>
      </c>
      <c r="AH53" s="130">
        <v>6.1275150449576872</v>
      </c>
      <c r="AI53" s="130">
        <v>2.2265483538414115</v>
      </c>
      <c r="AJ53" s="130">
        <v>0.78728438625362718</v>
      </c>
      <c r="AK53" s="181">
        <f>LOG(Table13[[#This Row],[OSA]]/Table13[[#This Row],[SA]])</f>
        <v>-1.4392639675877841</v>
      </c>
      <c r="AL53" s="60"/>
      <c r="AM53" s="134" t="s">
        <v>435</v>
      </c>
      <c r="AN53" s="64" t="s">
        <v>419</v>
      </c>
      <c r="AO53" s="132" t="s">
        <v>153</v>
      </c>
      <c r="AP53" s="128" t="s">
        <v>236</v>
      </c>
      <c r="AQ53" s="129">
        <v>1.5380494565764466</v>
      </c>
      <c r="AR53" s="129">
        <v>0.52841588433380315</v>
      </c>
      <c r="AS53" s="129">
        <v>0.18697030059734504</v>
      </c>
      <c r="AT53" s="129">
        <v>-0.27702413584397284</v>
      </c>
      <c r="AU53" s="239">
        <f>LOG(Table15[[#This Row],[OSA]]/Table15[[#This Row],[SA]])</f>
        <v>-0.46399443644131788</v>
      </c>
      <c r="AV53" s="129"/>
      <c r="AW53" s="89" t="s">
        <v>436</v>
      </c>
      <c r="AX53" s="129" t="s">
        <v>420</v>
      </c>
      <c r="AY53" s="127" t="s">
        <v>60</v>
      </c>
      <c r="AZ53" s="141" t="s">
        <v>136</v>
      </c>
      <c r="BA53" s="129">
        <v>129.57076044501522</v>
      </c>
      <c r="BB53" s="129">
        <v>1.9073504353849908</v>
      </c>
      <c r="BC53" s="129">
        <v>2.1125070076295889</v>
      </c>
      <c r="BD53" s="129">
        <v>0.28043049282160121</v>
      </c>
      <c r="BE53" s="181">
        <f>LOG(Table17[[#This Row],[Column6]]/Table17[[#This Row],[Column5]])</f>
        <v>-1.8320765148079876</v>
      </c>
      <c r="BF53" s="60"/>
      <c r="BG53" s="134" t="s">
        <v>435</v>
      </c>
      <c r="BH53" s="137" t="s">
        <v>420</v>
      </c>
      <c r="BI53" s="132" t="s">
        <v>151</v>
      </c>
      <c r="BJ53" s="128" t="s">
        <v>235</v>
      </c>
      <c r="BK53" s="130">
        <v>168.48</v>
      </c>
      <c r="BL53" s="130">
        <v>6.1275150449576872</v>
      </c>
      <c r="BM53" s="130">
        <v>2.2265483538414115</v>
      </c>
      <c r="BN53" s="130">
        <v>0.78728438625362718</v>
      </c>
      <c r="BO53" s="239">
        <f>LOG(Table20[[#This Row],[OSA]]/Table20[[#This Row],[SA]])</f>
        <v>-1.4392639675877841</v>
      </c>
      <c r="BP53" s="60"/>
      <c r="BQ53" s="165" t="s">
        <v>60</v>
      </c>
      <c r="BR53" s="141" t="s">
        <v>136</v>
      </c>
      <c r="BS53" s="129">
        <v>165.68337424979924</v>
      </c>
      <c r="BT53" s="129">
        <v>1.8131497796671008</v>
      </c>
      <c r="BU53" s="129">
        <v>2.2192789306653706</v>
      </c>
      <c r="BV53" s="129">
        <v>0.25843368153406615</v>
      </c>
      <c r="BW53" s="181">
        <f>LOG(Table21[[#This Row],[OSA]]/Table21[[#This Row],[SA]])</f>
        <v>-1.9608452491313044</v>
      </c>
      <c r="BX53" s="129"/>
      <c r="BY53" s="60" t="s">
        <v>436</v>
      </c>
      <c r="BZ53" s="60" t="s">
        <v>430</v>
      </c>
      <c r="CA53" s="128" t="s">
        <v>45</v>
      </c>
      <c r="CB53" s="128" t="s">
        <v>45</v>
      </c>
      <c r="CC53" s="130">
        <v>13.731430249942948</v>
      </c>
      <c r="CD53" s="130">
        <v>5.5112967775907373</v>
      </c>
      <c r="CE53" s="130">
        <v>1.1377157752052711</v>
      </c>
      <c r="CF53" s="146">
        <v>0.74125379796063351</v>
      </c>
      <c r="CG53" s="186">
        <f>LOG(Table22[[#This Row],[OSA]]/Table22[[#This Row],[SA]])</f>
        <v>-0.39646197724463766</v>
      </c>
      <c r="CI53" s="60"/>
      <c r="CJ53" s="81"/>
      <c r="CK53" s="81"/>
      <c r="CL53" s="60"/>
    </row>
    <row r="54" spans="1:90" ht="14.25" customHeight="1">
      <c r="A54" s="227" t="s">
        <v>136</v>
      </c>
      <c r="B54" s="228" t="s">
        <v>60</v>
      </c>
      <c r="C54" s="227" t="s">
        <v>164</v>
      </c>
      <c r="D54" s="229" t="s">
        <v>224</v>
      </c>
      <c r="E54" s="230">
        <v>80.922635796260408</v>
      </c>
      <c r="F54" s="230">
        <v>1.1048756581720938</v>
      </c>
      <c r="G54" s="230">
        <f t="shared" si="3"/>
        <v>1.3653480849954621E-2</v>
      </c>
      <c r="H54" s="231">
        <f t="shared" si="4"/>
        <v>1.9080700200840421</v>
      </c>
      <c r="I54" s="231">
        <f t="shared" si="5"/>
        <v>4.3313405615492802E-2</v>
      </c>
      <c r="J54" s="19"/>
      <c r="K54" s="174" t="s">
        <v>420</v>
      </c>
      <c r="L54" s="127" t="s">
        <v>60</v>
      </c>
      <c r="M54" s="128" t="s">
        <v>224</v>
      </c>
      <c r="N54" s="129">
        <v>80.922635796260408</v>
      </c>
      <c r="O54" s="129">
        <v>1.1048756581720938</v>
      </c>
      <c r="P54" s="130">
        <f t="shared" si="6"/>
        <v>1.9080700200840421</v>
      </c>
      <c r="Q54" s="130">
        <f t="shared" si="7"/>
        <v>4.3313405615492802E-2</v>
      </c>
      <c r="R54" s="181">
        <f>LOG(Table10[[#This Row],[OSA]]/Table10[[#This Row],[SA]])</f>
        <v>-1.8647566144685492</v>
      </c>
      <c r="S54" s="135"/>
      <c r="T54" s="134" t="s">
        <v>435</v>
      </c>
      <c r="U54" s="134" t="s">
        <v>419</v>
      </c>
      <c r="V54" s="132" t="s">
        <v>199</v>
      </c>
      <c r="W54" s="128" t="s">
        <v>225</v>
      </c>
      <c r="X54" s="129">
        <v>6.5030967929308714</v>
      </c>
      <c r="Y54" s="135">
        <v>0.56548667764616278</v>
      </c>
      <c r="Z54" s="135">
        <v>0.81312021815105162</v>
      </c>
      <c r="AA54" s="135">
        <v>-0.24757762220256008</v>
      </c>
      <c r="AB54" s="237">
        <f>LOG(Table12[[#This Row],[OSA]]/Table12[[#This Row],[SA]])</f>
        <v>-1.0606978403536116</v>
      </c>
      <c r="AC54" s="137"/>
      <c r="AD54" s="145" t="s">
        <v>420</v>
      </c>
      <c r="AE54" s="132" t="s">
        <v>151</v>
      </c>
      <c r="AF54" s="128" t="s">
        <v>235</v>
      </c>
      <c r="AG54" s="130">
        <v>458.298</v>
      </c>
      <c r="AH54" s="130">
        <v>27.619502134005721</v>
      </c>
      <c r="AI54" s="130">
        <v>2.6611479619996219</v>
      </c>
      <c r="AJ54" s="130">
        <v>1.441215845770389</v>
      </c>
      <c r="AK54" s="181">
        <f>LOG(Table13[[#This Row],[OSA]]/Table13[[#This Row],[SA]])</f>
        <v>-1.2199321162292327</v>
      </c>
      <c r="AL54" s="60"/>
      <c r="AM54" s="134" t="s">
        <v>435</v>
      </c>
      <c r="AN54" s="64" t="s">
        <v>419</v>
      </c>
      <c r="AO54" s="132" t="s">
        <v>153</v>
      </c>
      <c r="AP54" s="128" t="s">
        <v>236</v>
      </c>
      <c r="AQ54" s="129">
        <v>1.1696972474597533</v>
      </c>
      <c r="AR54" s="129">
        <v>0.4085641245993526</v>
      </c>
      <c r="AS54" s="129">
        <v>6.8073467923851577E-2</v>
      </c>
      <c r="AT54" s="129">
        <v>-0.38873977077397465</v>
      </c>
      <c r="AU54" s="239">
        <f>LOG(Table15[[#This Row],[OSA]]/Table15[[#This Row],[SA]])</f>
        <v>-0.45681323869782625</v>
      </c>
      <c r="AV54" s="129"/>
      <c r="AW54" s="89" t="s">
        <v>436</v>
      </c>
      <c r="AX54" s="129" t="s">
        <v>420</v>
      </c>
      <c r="AY54" s="127" t="s">
        <v>60</v>
      </c>
      <c r="AZ54" s="141" t="s">
        <v>136</v>
      </c>
      <c r="BA54" s="129">
        <v>165.68337424979924</v>
      </c>
      <c r="BB54" s="129">
        <v>1.8131497796671008</v>
      </c>
      <c r="BC54" s="129">
        <v>2.2192789306653706</v>
      </c>
      <c r="BD54" s="129">
        <v>0.25843368153406615</v>
      </c>
      <c r="BE54" s="181">
        <f>LOG(Table17[[#This Row],[Column6]]/Table17[[#This Row],[Column5]])</f>
        <v>-1.9608452491313044</v>
      </c>
      <c r="BF54" s="60"/>
      <c r="BG54" s="134" t="s">
        <v>435</v>
      </c>
      <c r="BH54" s="137" t="s">
        <v>420</v>
      </c>
      <c r="BI54" s="132" t="s">
        <v>151</v>
      </c>
      <c r="BJ54" s="128" t="s">
        <v>235</v>
      </c>
      <c r="BK54" s="130">
        <v>458.298</v>
      </c>
      <c r="BL54" s="130">
        <v>27.619502134005721</v>
      </c>
      <c r="BM54" s="130">
        <v>2.6611479619996219</v>
      </c>
      <c r="BN54" s="130">
        <v>1.441215845770389</v>
      </c>
      <c r="BO54" s="239">
        <f>LOG(Table20[[#This Row],[OSA]]/Table20[[#This Row],[SA]])</f>
        <v>-1.2199321162292327</v>
      </c>
      <c r="BP54" s="60"/>
      <c r="BQ54" s="165" t="s">
        <v>60</v>
      </c>
      <c r="BR54" s="141" t="s">
        <v>136</v>
      </c>
      <c r="BS54" s="129">
        <v>80.922635796260408</v>
      </c>
      <c r="BT54" s="129">
        <v>1.1048756581720938</v>
      </c>
      <c r="BU54" s="129">
        <v>1.9080700200840421</v>
      </c>
      <c r="BV54" s="129">
        <v>4.3313405615492802E-2</v>
      </c>
      <c r="BW54" s="181">
        <f>LOG(Table21[[#This Row],[OSA]]/Table21[[#This Row],[SA]])</f>
        <v>-1.8647566144685492</v>
      </c>
      <c r="BX54" s="129"/>
      <c r="BY54" s="60" t="s">
        <v>436</v>
      </c>
      <c r="BZ54" s="60" t="s">
        <v>430</v>
      </c>
      <c r="CA54" s="128" t="s">
        <v>45</v>
      </c>
      <c r="CB54" s="128" t="s">
        <v>45</v>
      </c>
      <c r="CC54" s="130">
        <v>14.838370421435311</v>
      </c>
      <c r="CD54" s="130">
        <v>5.147185403641517</v>
      </c>
      <c r="CE54" s="130">
        <v>1.1713862085010627</v>
      </c>
      <c r="CF54" s="146">
        <v>0.71156981198987057</v>
      </c>
      <c r="CG54" s="186">
        <f>LOG(Table22[[#This Row],[OSA]]/Table22[[#This Row],[SA]])</f>
        <v>-0.45981639651119199</v>
      </c>
      <c r="CI54" s="60"/>
      <c r="CJ54" s="81"/>
      <c r="CK54" s="81"/>
      <c r="CL54" s="60"/>
    </row>
    <row r="55" spans="1:90" ht="14.25" customHeight="1">
      <c r="A55" s="227" t="s">
        <v>136</v>
      </c>
      <c r="B55" s="228" t="s">
        <v>60</v>
      </c>
      <c r="C55" s="227" t="s">
        <v>164</v>
      </c>
      <c r="D55" s="229" t="s">
        <v>224</v>
      </c>
      <c r="E55" s="230">
        <v>91.581203617308418</v>
      </c>
      <c r="F55" s="230">
        <f>PI()*0.7625^2</f>
        <v>1.8265416037511903</v>
      </c>
      <c r="G55" s="230">
        <f t="shared" si="3"/>
        <v>1.9944503146997104E-2</v>
      </c>
      <c r="H55" s="231">
        <f t="shared" si="4"/>
        <v>1.9618063469981906</v>
      </c>
      <c r="I55" s="231">
        <f t="shared" si="5"/>
        <v>0.26162956873178067</v>
      </c>
      <c r="J55" s="19"/>
      <c r="K55" s="174" t="s">
        <v>420</v>
      </c>
      <c r="L55" s="127" t="s">
        <v>60</v>
      </c>
      <c r="M55" s="128" t="s">
        <v>224</v>
      </c>
      <c r="N55" s="129">
        <v>91.581203617308418</v>
      </c>
      <c r="O55" s="129">
        <f>PI()*0.7625^2</f>
        <v>1.8265416037511903</v>
      </c>
      <c r="P55" s="130">
        <f t="shared" si="6"/>
        <v>1.9618063469981906</v>
      </c>
      <c r="Q55" s="130">
        <f t="shared" si="7"/>
        <v>0.26162956873178067</v>
      </c>
      <c r="R55" s="181">
        <f>LOG(Table10[[#This Row],[OSA]]/Table10[[#This Row],[SA]])</f>
        <v>-1.7001767782664099</v>
      </c>
      <c r="S55" s="135"/>
      <c r="T55" s="134" t="s">
        <v>435</v>
      </c>
      <c r="U55" s="134" t="s">
        <v>419</v>
      </c>
      <c r="V55" s="132" t="s">
        <v>199</v>
      </c>
      <c r="W55" s="128" t="s">
        <v>225</v>
      </c>
      <c r="X55" s="129">
        <v>10.124724803989185</v>
      </c>
      <c r="Y55" s="135">
        <v>1.2164246754699679</v>
      </c>
      <c r="Z55" s="135">
        <v>1.005383227666145</v>
      </c>
      <c r="AA55" s="135">
        <v>8.5085221330489902E-2</v>
      </c>
      <c r="AB55" s="237">
        <f>LOG(Table12[[#This Row],[OSA]]/Table12[[#This Row],[SA]])</f>
        <v>-0.92029800633565495</v>
      </c>
      <c r="AC55" s="137"/>
      <c r="AD55" s="145" t="s">
        <v>420</v>
      </c>
      <c r="AE55" s="132" t="s">
        <v>151</v>
      </c>
      <c r="AF55" s="128" t="s">
        <v>235</v>
      </c>
      <c r="AG55" s="130">
        <v>464.625</v>
      </c>
      <c r="AH55" s="130">
        <v>19.740186535366647</v>
      </c>
      <c r="AI55" s="130">
        <v>2.6671025741037822</v>
      </c>
      <c r="AJ55" s="130">
        <v>1.2953512522291424</v>
      </c>
      <c r="AK55" s="181">
        <f>LOG(Table13[[#This Row],[OSA]]/Table13[[#This Row],[SA]])</f>
        <v>-1.3717513218746398</v>
      </c>
      <c r="AL55" s="60"/>
      <c r="AM55" s="134" t="s">
        <v>435</v>
      </c>
      <c r="AN55" s="64" t="s">
        <v>419</v>
      </c>
      <c r="AO55" s="132" t="s">
        <v>153</v>
      </c>
      <c r="AP55" s="128" t="s">
        <v>236</v>
      </c>
      <c r="AQ55" s="129">
        <v>0.57527826545265637</v>
      </c>
      <c r="AR55" s="129">
        <v>0.26405086253422205</v>
      </c>
      <c r="AS55" s="129">
        <v>-0.24012203371356994</v>
      </c>
      <c r="AT55" s="129">
        <v>-0.57831240953037644</v>
      </c>
      <c r="AU55" s="239">
        <f>LOG(Table15[[#This Row],[OSA]]/Table15[[#This Row],[SA]])</f>
        <v>-0.3381903758168065</v>
      </c>
      <c r="AV55" s="129"/>
      <c r="AW55" s="89" t="s">
        <v>436</v>
      </c>
      <c r="AX55" s="129" t="s">
        <v>420</v>
      </c>
      <c r="AY55" s="127" t="s">
        <v>60</v>
      </c>
      <c r="AZ55" s="141" t="s">
        <v>136</v>
      </c>
      <c r="BA55" s="129">
        <v>80.922635796260408</v>
      </c>
      <c r="BB55" s="129">
        <v>1.1048756581720938</v>
      </c>
      <c r="BC55" s="129">
        <v>1.9080700200840421</v>
      </c>
      <c r="BD55" s="129">
        <v>4.3313405615492802E-2</v>
      </c>
      <c r="BE55" s="181">
        <f>LOG(Table17[[#This Row],[Column6]]/Table17[[#This Row],[Column5]])</f>
        <v>-1.8647566144685492</v>
      </c>
      <c r="BF55" s="60"/>
      <c r="BG55" s="134" t="s">
        <v>435</v>
      </c>
      <c r="BH55" s="137" t="s">
        <v>420</v>
      </c>
      <c r="BI55" s="132" t="s">
        <v>151</v>
      </c>
      <c r="BJ55" s="128" t="s">
        <v>235</v>
      </c>
      <c r="BK55" s="130">
        <v>464.625</v>
      </c>
      <c r="BL55" s="130">
        <v>19.740186535366647</v>
      </c>
      <c r="BM55" s="130">
        <v>2.6671025741037822</v>
      </c>
      <c r="BN55" s="130">
        <v>1.2953512522291424</v>
      </c>
      <c r="BO55" s="239">
        <f>LOG(Table20[[#This Row],[OSA]]/Table20[[#This Row],[SA]])</f>
        <v>-1.3717513218746398</v>
      </c>
      <c r="BP55" s="60"/>
      <c r="BQ55" s="165" t="s">
        <v>60</v>
      </c>
      <c r="BR55" s="141" t="s">
        <v>136</v>
      </c>
      <c r="BS55" s="129">
        <v>91.581203617308418</v>
      </c>
      <c r="BT55" s="129">
        <f>PI()*0.7625^2</f>
        <v>1.8265416037511903</v>
      </c>
      <c r="BU55" s="129">
        <v>1.9618063469981906</v>
      </c>
      <c r="BV55" s="129">
        <v>0.26162956873178067</v>
      </c>
      <c r="BW55" s="181">
        <f>LOG(Table21[[#This Row],[OSA]]/Table21[[#This Row],[SA]])</f>
        <v>-1.7001767782664099</v>
      </c>
      <c r="BX55" s="129"/>
      <c r="BY55" s="60" t="s">
        <v>436</v>
      </c>
      <c r="BZ55" s="60" t="s">
        <v>430</v>
      </c>
      <c r="CA55" s="128" t="s">
        <v>45</v>
      </c>
      <c r="CB55" s="128" t="s">
        <v>45</v>
      </c>
      <c r="CC55" s="130">
        <v>17.159693233172806</v>
      </c>
      <c r="CD55" s="130">
        <v>6.5597240005118262</v>
      </c>
      <c r="CE55" s="130">
        <v>1.2345095196239257</v>
      </c>
      <c r="CF55" s="146">
        <v>0.81688556687926706</v>
      </c>
      <c r="CG55" s="186">
        <f>LOG(Table22[[#This Row],[OSA]]/Table22[[#This Row],[SA]])</f>
        <v>-0.41762395274465869</v>
      </c>
      <c r="CI55" s="60"/>
      <c r="CJ55" s="81"/>
      <c r="CK55" s="81"/>
      <c r="CL55" s="60"/>
    </row>
    <row r="56" spans="1:90" ht="14.25" customHeight="1">
      <c r="A56" s="227" t="s">
        <v>136</v>
      </c>
      <c r="B56" s="228" t="s">
        <v>60</v>
      </c>
      <c r="C56" s="227" t="s">
        <v>164</v>
      </c>
      <c r="D56" s="229" t="s">
        <v>224</v>
      </c>
      <c r="E56" s="230">
        <v>101.73661487001935</v>
      </c>
      <c r="F56" s="230">
        <f>PI()*0.8615^2</f>
        <v>2.3316343042247434</v>
      </c>
      <c r="G56" s="230">
        <f t="shared" si="3"/>
        <v>2.2918339746252459E-2</v>
      </c>
      <c r="H56" s="231">
        <f t="shared" si="4"/>
        <v>2.0074772830522729</v>
      </c>
      <c r="I56" s="231">
        <f t="shared" si="5"/>
        <v>0.36766043626222844</v>
      </c>
      <c r="J56" s="19"/>
      <c r="K56" s="174" t="s">
        <v>420</v>
      </c>
      <c r="L56" s="127" t="s">
        <v>60</v>
      </c>
      <c r="M56" s="128" t="s">
        <v>224</v>
      </c>
      <c r="N56" s="129">
        <v>101.73661487001935</v>
      </c>
      <c r="O56" s="129">
        <f>PI()*0.8615^2</f>
        <v>2.3316343042247434</v>
      </c>
      <c r="P56" s="130">
        <f t="shared" si="6"/>
        <v>2.0074772830522729</v>
      </c>
      <c r="Q56" s="130">
        <f t="shared" si="7"/>
        <v>0.36766043626222844</v>
      </c>
      <c r="R56" s="181">
        <f>LOG(Table10[[#This Row],[OSA]]/Table10[[#This Row],[SA]])</f>
        <v>-1.6398168467900445</v>
      </c>
      <c r="S56" s="135"/>
      <c r="T56" s="134" t="s">
        <v>435</v>
      </c>
      <c r="U56" s="134" t="s">
        <v>419</v>
      </c>
      <c r="V56" s="132" t="s">
        <v>199</v>
      </c>
      <c r="W56" s="128" t="s">
        <v>225</v>
      </c>
      <c r="X56" s="129">
        <v>161.61923406392691</v>
      </c>
      <c r="Y56" s="135">
        <v>15.095352700498958</v>
      </c>
      <c r="Z56" s="135">
        <v>2.2084930442526423</v>
      </c>
      <c r="AA56" s="135">
        <v>1.1788432646986982</v>
      </c>
      <c r="AB56" s="237">
        <f>LOG(Table12[[#This Row],[OSA]]/Table12[[#This Row],[SA]])</f>
        <v>-1.0296497795539443</v>
      </c>
      <c r="AC56" s="137"/>
      <c r="AD56" s="145" t="s">
        <v>420</v>
      </c>
      <c r="AE56" s="132" t="s">
        <v>151</v>
      </c>
      <c r="AF56" s="128" t="s">
        <v>235</v>
      </c>
      <c r="AG56" s="130">
        <v>123.32249999999998</v>
      </c>
      <c r="AH56" s="130">
        <v>5.7562383937129118</v>
      </c>
      <c r="AI56" s="130">
        <v>2.0910423201835626</v>
      </c>
      <c r="AJ56" s="130">
        <v>0.76013877187507928</v>
      </c>
      <c r="AK56" s="181">
        <f>LOG(Table13[[#This Row],[OSA]]/Table13[[#This Row],[SA]])</f>
        <v>-1.3309035483084835</v>
      </c>
      <c r="AL56" s="60"/>
      <c r="AM56" s="134" t="s">
        <v>435</v>
      </c>
      <c r="AN56" s="64" t="s">
        <v>419</v>
      </c>
      <c r="AO56" s="132" t="s">
        <v>153</v>
      </c>
      <c r="AP56" s="128" t="s">
        <v>236</v>
      </c>
      <c r="AQ56" s="129">
        <v>0.97072551755961023</v>
      </c>
      <c r="AR56" s="129">
        <v>0.37714819806345462</v>
      </c>
      <c r="AS56" s="129">
        <v>-1.2903553882965197E-2</v>
      </c>
      <c r="AT56" s="129">
        <v>-0.42348796291282009</v>
      </c>
      <c r="AU56" s="239">
        <f>LOG(Table15[[#This Row],[OSA]]/Table15[[#This Row],[SA]])</f>
        <v>-0.41058440902985488</v>
      </c>
      <c r="AV56" s="129"/>
      <c r="AW56" s="89" t="s">
        <v>436</v>
      </c>
      <c r="AX56" s="129" t="s">
        <v>420</v>
      </c>
      <c r="AY56" s="127" t="s">
        <v>60</v>
      </c>
      <c r="AZ56" s="141" t="s">
        <v>136</v>
      </c>
      <c r="BA56" s="129">
        <v>91.581203617308418</v>
      </c>
      <c r="BB56" s="129">
        <f>PI()*0.7625^2</f>
        <v>1.8265416037511903</v>
      </c>
      <c r="BC56" s="129">
        <v>1.9618063469981906</v>
      </c>
      <c r="BD56" s="129">
        <v>0.26162956873178067</v>
      </c>
      <c r="BE56" s="181">
        <f>LOG(Table17[[#This Row],[Column6]]/Table17[[#This Row],[Column5]])</f>
        <v>-1.7001767782664099</v>
      </c>
      <c r="BF56" s="60"/>
      <c r="BG56" s="134" t="s">
        <v>435</v>
      </c>
      <c r="BH56" s="137" t="s">
        <v>420</v>
      </c>
      <c r="BI56" s="132" t="s">
        <v>151</v>
      </c>
      <c r="BJ56" s="128" t="s">
        <v>235</v>
      </c>
      <c r="BK56" s="130">
        <v>123.32249999999998</v>
      </c>
      <c r="BL56" s="130">
        <v>5.7562383937129118</v>
      </c>
      <c r="BM56" s="130">
        <v>2.0910423201835626</v>
      </c>
      <c r="BN56" s="130">
        <v>0.76013877187507928</v>
      </c>
      <c r="BO56" s="239">
        <f>LOG(Table20[[#This Row],[OSA]]/Table20[[#This Row],[SA]])</f>
        <v>-1.3309035483084835</v>
      </c>
      <c r="BP56" s="60"/>
      <c r="BQ56" s="165" t="s">
        <v>60</v>
      </c>
      <c r="BR56" s="141" t="s">
        <v>136</v>
      </c>
      <c r="BS56" s="129">
        <v>101.73661487001935</v>
      </c>
      <c r="BT56" s="129">
        <f>PI()*0.8615^2</f>
        <v>2.3316343042247434</v>
      </c>
      <c r="BU56" s="129">
        <v>2.0074772830522729</v>
      </c>
      <c r="BV56" s="129">
        <v>0.36766043626222844</v>
      </c>
      <c r="BW56" s="181">
        <f>LOG(Table21[[#This Row],[OSA]]/Table21[[#This Row],[SA]])</f>
        <v>-1.6398168467900445</v>
      </c>
      <c r="BX56" s="129"/>
      <c r="BY56" s="60" t="s">
        <v>436</v>
      </c>
      <c r="BZ56" s="60" t="s">
        <v>430</v>
      </c>
      <c r="CA56" s="128" t="s">
        <v>45</v>
      </c>
      <c r="CB56" s="128" t="s">
        <v>45</v>
      </c>
      <c r="CC56" s="130">
        <v>14.921214219710471</v>
      </c>
      <c r="CD56" s="130">
        <v>4.9599221341444997</v>
      </c>
      <c r="CE56" s="130">
        <v>1.1738041654599538</v>
      </c>
      <c r="CF56" s="146">
        <v>0.6954748585513234</v>
      </c>
      <c r="CG56" s="186">
        <f>LOG(Table22[[#This Row],[OSA]]/Table22[[#This Row],[SA]])</f>
        <v>-0.47832930690863051</v>
      </c>
      <c r="CI56" s="60"/>
      <c r="CJ56" s="81"/>
      <c r="CK56" s="81"/>
      <c r="CL56" s="60"/>
    </row>
    <row r="57" spans="1:90" ht="14.25" customHeight="1">
      <c r="A57" s="227" t="s">
        <v>136</v>
      </c>
      <c r="B57" s="228" t="s">
        <v>60</v>
      </c>
      <c r="C57" s="227" t="s">
        <v>164</v>
      </c>
      <c r="D57" s="229" t="s">
        <v>224</v>
      </c>
      <c r="E57" s="230">
        <v>112.98477603436561</v>
      </c>
      <c r="F57" s="230">
        <v>1.3171252863881351</v>
      </c>
      <c r="G57" s="230">
        <f t="shared" si="3"/>
        <v>1.1657546552887059E-2</v>
      </c>
      <c r="H57" s="231">
        <f t="shared" si="4"/>
        <v>2.053019929061398</v>
      </c>
      <c r="I57" s="231">
        <f t="shared" si="5"/>
        <v>0.11962708748958714</v>
      </c>
      <c r="J57" s="19"/>
      <c r="K57" s="174" t="s">
        <v>420</v>
      </c>
      <c r="L57" s="127" t="s">
        <v>60</v>
      </c>
      <c r="M57" s="128" t="s">
        <v>224</v>
      </c>
      <c r="N57" s="129">
        <v>112.98477603436561</v>
      </c>
      <c r="O57" s="129">
        <v>1.3171252863881351</v>
      </c>
      <c r="P57" s="130">
        <f t="shared" si="6"/>
        <v>2.053019929061398</v>
      </c>
      <c r="Q57" s="130">
        <f t="shared" si="7"/>
        <v>0.11962708748958714</v>
      </c>
      <c r="R57" s="181">
        <f>LOG(Table10[[#This Row],[OSA]]/Table10[[#This Row],[SA]])</f>
        <v>-1.9333928415718107</v>
      </c>
      <c r="S57" s="135"/>
      <c r="T57" s="134" t="s">
        <v>435</v>
      </c>
      <c r="U57" s="134" t="s">
        <v>427</v>
      </c>
      <c r="V57" s="132" t="s">
        <v>184</v>
      </c>
      <c r="W57" s="128" t="s">
        <v>225</v>
      </c>
      <c r="X57" s="129">
        <v>15.602679351305138</v>
      </c>
      <c r="Y57" s="135">
        <v>4.9769110818169509</v>
      </c>
      <c r="Z57" s="135">
        <v>1.1931991834550975</v>
      </c>
      <c r="AA57" s="135">
        <v>0.69695988164794065</v>
      </c>
      <c r="AB57" s="237">
        <f>LOG(Table12[[#This Row],[OSA]]/Table12[[#This Row],[SA]])</f>
        <v>-0.4962393018071567</v>
      </c>
      <c r="AC57" s="137"/>
      <c r="AD57" s="145" t="s">
        <v>420</v>
      </c>
      <c r="AE57" s="132" t="s">
        <v>151</v>
      </c>
      <c r="AF57" s="128" t="s">
        <v>235</v>
      </c>
      <c r="AG57" s="130">
        <v>160.65</v>
      </c>
      <c r="AH57" s="130">
        <v>4.6570725785477238</v>
      </c>
      <c r="AI57" s="130">
        <v>2.2058807298875367</v>
      </c>
      <c r="AJ57" s="130">
        <v>0.66811300628513914</v>
      </c>
      <c r="AK57" s="181">
        <f>LOG(Table13[[#This Row],[OSA]]/Table13[[#This Row],[SA]])</f>
        <v>-1.5377677236023977</v>
      </c>
      <c r="AL57" s="60"/>
      <c r="AM57" s="134" t="s">
        <v>435</v>
      </c>
      <c r="AN57" s="64" t="s">
        <v>419</v>
      </c>
      <c r="AO57" s="132" t="s">
        <v>153</v>
      </c>
      <c r="AP57" s="128" t="s">
        <v>236</v>
      </c>
      <c r="AQ57" s="129">
        <v>0.91897034410875389</v>
      </c>
      <c r="AR57" s="129">
        <v>0.4085641245993526</v>
      </c>
      <c r="AS57" s="129">
        <v>-3.6698503410119272E-2</v>
      </c>
      <c r="AT57" s="129">
        <v>-0.38873977077397465</v>
      </c>
      <c r="AU57" s="239">
        <f>LOG(Table15[[#This Row],[OSA]]/Table15[[#This Row],[SA]])</f>
        <v>-0.35204126736385533</v>
      </c>
      <c r="AV57" s="129"/>
      <c r="AW57" s="89" t="s">
        <v>436</v>
      </c>
      <c r="AX57" s="129" t="s">
        <v>420</v>
      </c>
      <c r="AY57" s="127" t="s">
        <v>60</v>
      </c>
      <c r="AZ57" s="141" t="s">
        <v>136</v>
      </c>
      <c r="BA57" s="129">
        <v>101.73661487001935</v>
      </c>
      <c r="BB57" s="129">
        <f>PI()*0.8615^2</f>
        <v>2.3316343042247434</v>
      </c>
      <c r="BC57" s="129">
        <v>2.0074772830522729</v>
      </c>
      <c r="BD57" s="129">
        <v>0.36766043626222844</v>
      </c>
      <c r="BE57" s="181">
        <f>LOG(Table17[[#This Row],[Column6]]/Table17[[#This Row],[Column5]])</f>
        <v>-1.6398168467900445</v>
      </c>
      <c r="BF57" s="60"/>
      <c r="BG57" s="134" t="s">
        <v>435</v>
      </c>
      <c r="BH57" s="137" t="s">
        <v>420</v>
      </c>
      <c r="BI57" s="132" t="s">
        <v>151</v>
      </c>
      <c r="BJ57" s="128" t="s">
        <v>235</v>
      </c>
      <c r="BK57" s="130">
        <v>160.65</v>
      </c>
      <c r="BL57" s="130">
        <v>4.6570725785477238</v>
      </c>
      <c r="BM57" s="130">
        <v>2.2058807298875367</v>
      </c>
      <c r="BN57" s="130">
        <v>0.66811300628513914</v>
      </c>
      <c r="BO57" s="239">
        <f>LOG(Table20[[#This Row],[OSA]]/Table20[[#This Row],[SA]])</f>
        <v>-1.5377677236023977</v>
      </c>
      <c r="BP57" s="60"/>
      <c r="BQ57" s="165" t="s">
        <v>60</v>
      </c>
      <c r="BR57" s="141" t="s">
        <v>136</v>
      </c>
      <c r="BS57" s="129">
        <v>112.98477603436561</v>
      </c>
      <c r="BT57" s="129">
        <v>1.3171252863881351</v>
      </c>
      <c r="BU57" s="129">
        <v>2.053019929061398</v>
      </c>
      <c r="BV57" s="129">
        <v>0.11962708748958714</v>
      </c>
      <c r="BW57" s="181">
        <f>LOG(Table21[[#This Row],[OSA]]/Table21[[#This Row],[SA]])</f>
        <v>-1.9333928415718107</v>
      </c>
      <c r="BX57" s="129"/>
      <c r="BY57" s="60" t="s">
        <v>436</v>
      </c>
      <c r="BZ57" s="60" t="s">
        <v>430</v>
      </c>
      <c r="CA57" s="128" t="s">
        <v>45</v>
      </c>
      <c r="CB57" s="128" t="s">
        <v>45</v>
      </c>
      <c r="CC57" s="130">
        <v>14.211779766676829</v>
      </c>
      <c r="CD57" s="130">
        <v>4.3373613573624086</v>
      </c>
      <c r="CE57" s="130">
        <v>1.1526484688103897</v>
      </c>
      <c r="CF57" s="146">
        <v>0.63722560590964406</v>
      </c>
      <c r="CG57" s="186">
        <f>LOG(Table22[[#This Row],[OSA]]/Table22[[#This Row],[SA]])</f>
        <v>-0.51542286290074557</v>
      </c>
      <c r="CI57" s="60"/>
      <c r="CJ57" s="81"/>
      <c r="CK57" s="81"/>
      <c r="CL57" s="60"/>
    </row>
    <row r="58" spans="1:90" ht="14.25" customHeight="1">
      <c r="A58" s="227" t="s">
        <v>136</v>
      </c>
      <c r="B58" s="228" t="s">
        <v>60</v>
      </c>
      <c r="C58" s="227" t="s">
        <v>164</v>
      </c>
      <c r="D58" s="229" t="s">
        <v>224</v>
      </c>
      <c r="E58" s="230">
        <v>305.12758609049416</v>
      </c>
      <c r="F58" s="230">
        <v>3.4260685414914218</v>
      </c>
      <c r="G58" s="230">
        <f t="shared" si="3"/>
        <v>1.1228314638438902E-2</v>
      </c>
      <c r="H58" s="231">
        <f t="shared" si="4"/>
        <v>2.4844814732775902</v>
      </c>
      <c r="I58" s="231">
        <f t="shared" si="5"/>
        <v>0.53479604715656248</v>
      </c>
      <c r="J58" s="19"/>
      <c r="K58" s="174" t="s">
        <v>420</v>
      </c>
      <c r="L58" s="127" t="s">
        <v>60</v>
      </c>
      <c r="M58" s="128" t="s">
        <v>224</v>
      </c>
      <c r="N58" s="129">
        <v>305.12758609049416</v>
      </c>
      <c r="O58" s="129">
        <v>3.4260685414914218</v>
      </c>
      <c r="P58" s="130">
        <f t="shared" si="6"/>
        <v>2.4844814732775902</v>
      </c>
      <c r="Q58" s="130">
        <f t="shared" si="7"/>
        <v>0.53479604715656248</v>
      </c>
      <c r="R58" s="181">
        <f>LOG(Table10[[#This Row],[OSA]]/Table10[[#This Row],[SA]])</f>
        <v>-1.9496854261210277</v>
      </c>
      <c r="S58" s="135"/>
      <c r="T58" s="134" t="s">
        <v>435</v>
      </c>
      <c r="U58" s="134" t="s">
        <v>427</v>
      </c>
      <c r="V58" s="132" t="s">
        <v>184</v>
      </c>
      <c r="W58" s="128" t="s">
        <v>225</v>
      </c>
      <c r="X58" s="129">
        <v>7.623754828187284</v>
      </c>
      <c r="Y58" s="135">
        <v>2.9053448860398414</v>
      </c>
      <c r="Z58" s="135">
        <v>0.88216892140814884</v>
      </c>
      <c r="AA58" s="135">
        <v>0.46319769377058778</v>
      </c>
      <c r="AB58" s="237">
        <f>LOG(Table12[[#This Row],[OSA]]/Table12[[#This Row],[SA]])</f>
        <v>-0.41897122763756106</v>
      </c>
      <c r="AC58" s="137"/>
      <c r="AD58" s="145" t="s">
        <v>420</v>
      </c>
      <c r="AE58" s="132" t="s">
        <v>151</v>
      </c>
      <c r="AF58" s="128" t="s">
        <v>235</v>
      </c>
      <c r="AG58" s="130">
        <v>880.42500000000007</v>
      </c>
      <c r="AH58" s="130">
        <v>33.360915244769636</v>
      </c>
      <c r="AI58" s="130">
        <v>2.9446923660120428</v>
      </c>
      <c r="AJ58" s="130">
        <v>1.523237956842816</v>
      </c>
      <c r="AK58" s="181">
        <f>LOG(Table13[[#This Row],[OSA]]/Table13[[#This Row],[SA]])</f>
        <v>-1.4214544091692267</v>
      </c>
      <c r="AL58" s="60"/>
      <c r="AM58" s="134" t="s">
        <v>435</v>
      </c>
      <c r="AN58" s="64" t="s">
        <v>419</v>
      </c>
      <c r="AO58" s="132" t="s">
        <v>153</v>
      </c>
      <c r="AP58" s="128" t="s">
        <v>236</v>
      </c>
      <c r="AQ58" s="129">
        <v>0.67574327060772532</v>
      </c>
      <c r="AR58" s="129">
        <v>0.31808625617596659</v>
      </c>
      <c r="AS58" s="129">
        <v>-0.17021827053117328</v>
      </c>
      <c r="AT58" s="129">
        <v>-0.49745509541915994</v>
      </c>
      <c r="AU58" s="239">
        <f>LOG(Table15[[#This Row],[OSA]]/Table15[[#This Row],[SA]])</f>
        <v>-0.32723682488798667</v>
      </c>
      <c r="AV58" s="129"/>
      <c r="AW58" s="89" t="s">
        <v>436</v>
      </c>
      <c r="AX58" s="129" t="s">
        <v>420</v>
      </c>
      <c r="AY58" s="127" t="s">
        <v>60</v>
      </c>
      <c r="AZ58" s="141" t="s">
        <v>136</v>
      </c>
      <c r="BA58" s="129">
        <v>112.98477603436561</v>
      </c>
      <c r="BB58" s="129">
        <v>1.3171252863881351</v>
      </c>
      <c r="BC58" s="129">
        <v>2.053019929061398</v>
      </c>
      <c r="BD58" s="129">
        <v>0.11962708748958714</v>
      </c>
      <c r="BE58" s="181">
        <f>LOG(Table17[[#This Row],[Column6]]/Table17[[#This Row],[Column5]])</f>
        <v>-1.9333928415718107</v>
      </c>
      <c r="BF58" s="60"/>
      <c r="BG58" s="134" t="s">
        <v>435</v>
      </c>
      <c r="BH58" s="137" t="s">
        <v>420</v>
      </c>
      <c r="BI58" s="132" t="s">
        <v>151</v>
      </c>
      <c r="BJ58" s="128" t="s">
        <v>235</v>
      </c>
      <c r="BK58" s="130">
        <v>880.42500000000007</v>
      </c>
      <c r="BL58" s="130">
        <v>33.360915244769636</v>
      </c>
      <c r="BM58" s="130">
        <v>2.9446923660120428</v>
      </c>
      <c r="BN58" s="130">
        <v>1.523237956842816</v>
      </c>
      <c r="BO58" s="239">
        <f>LOG(Table20[[#This Row],[OSA]]/Table20[[#This Row],[SA]])</f>
        <v>-1.4214544091692267</v>
      </c>
      <c r="BP58" s="60"/>
      <c r="BQ58" s="165" t="s">
        <v>60</v>
      </c>
      <c r="BR58" s="141" t="s">
        <v>136</v>
      </c>
      <c r="BS58" s="129">
        <v>305.12758609049416</v>
      </c>
      <c r="BT58" s="129">
        <v>3.4260685414914218</v>
      </c>
      <c r="BU58" s="129">
        <v>2.4844814732775902</v>
      </c>
      <c r="BV58" s="129">
        <v>0.53479604715656248</v>
      </c>
      <c r="BW58" s="181">
        <f>LOG(Table21[[#This Row],[OSA]]/Table21[[#This Row],[SA]])</f>
        <v>-1.9496854261210277</v>
      </c>
      <c r="BX58" s="129"/>
      <c r="BY58" s="60" t="s">
        <v>436</v>
      </c>
      <c r="BZ58" s="60" t="s">
        <v>430</v>
      </c>
      <c r="CA58" s="128" t="s">
        <v>45</v>
      </c>
      <c r="CB58" s="128" t="s">
        <v>45</v>
      </c>
      <c r="CC58" s="130">
        <v>13.266317457578978</v>
      </c>
      <c r="CD58" s="130">
        <v>3.6643536711471349</v>
      </c>
      <c r="CE58" s="130">
        <v>1.1227503855769503</v>
      </c>
      <c r="CF58" s="146">
        <v>0.56399738366803331</v>
      </c>
      <c r="CG58" s="186">
        <f>LOG(Table22[[#This Row],[OSA]]/Table22[[#This Row],[SA]])</f>
        <v>-0.55875300190891708</v>
      </c>
      <c r="CI58" s="60"/>
      <c r="CJ58" s="81"/>
      <c r="CK58" s="81"/>
      <c r="CL58" s="60"/>
    </row>
    <row r="59" spans="1:90" ht="14.25" customHeight="1">
      <c r="A59" s="227" t="s">
        <v>136</v>
      </c>
      <c r="B59" s="228" t="s">
        <v>60</v>
      </c>
      <c r="C59" s="227" t="s">
        <v>164</v>
      </c>
      <c r="D59" s="229" t="s">
        <v>224</v>
      </c>
      <c r="E59" s="230">
        <v>95.220338153428841</v>
      </c>
      <c r="F59" s="230">
        <v>2.3545482956418637</v>
      </c>
      <c r="G59" s="230">
        <f t="shared" si="3"/>
        <v>2.4727367506802721E-2</v>
      </c>
      <c r="H59" s="231">
        <f t="shared" si="4"/>
        <v>1.978729719439557</v>
      </c>
      <c r="I59" s="231">
        <f t="shared" si="5"/>
        <v>0.37190760296122122</v>
      </c>
      <c r="J59" s="19"/>
      <c r="K59" s="174" t="s">
        <v>420</v>
      </c>
      <c r="L59" s="127" t="s">
        <v>60</v>
      </c>
      <c r="M59" s="128" t="s">
        <v>224</v>
      </c>
      <c r="N59" s="129">
        <v>95.220338153428841</v>
      </c>
      <c r="O59" s="129">
        <v>2.3545482956418637</v>
      </c>
      <c r="P59" s="130">
        <f t="shared" si="6"/>
        <v>1.978729719439557</v>
      </c>
      <c r="Q59" s="130">
        <f t="shared" si="7"/>
        <v>0.37190760296122122</v>
      </c>
      <c r="R59" s="181">
        <f>LOG(Table10[[#This Row],[OSA]]/Table10[[#This Row],[SA]])</f>
        <v>-1.6068221164783356</v>
      </c>
      <c r="S59" s="135"/>
      <c r="T59" s="134" t="s">
        <v>435</v>
      </c>
      <c r="U59" s="134" t="s">
        <v>428</v>
      </c>
      <c r="V59" s="132" t="s">
        <v>84</v>
      </c>
      <c r="W59" s="128" t="s">
        <v>225</v>
      </c>
      <c r="X59" s="129">
        <v>0.85881700041298614</v>
      </c>
      <c r="Y59" s="135">
        <v>0.37714819806345462</v>
      </c>
      <c r="Z59" s="135">
        <v>-6.609936722545609E-2</v>
      </c>
      <c r="AA59" s="135">
        <v>-0.42348796291282009</v>
      </c>
      <c r="AB59" s="237">
        <f>LOG(Table12[[#This Row],[OSA]]/Table12[[#This Row],[SA]])</f>
        <v>-0.35738859568736403</v>
      </c>
      <c r="AC59" s="137"/>
      <c r="AD59" s="145" t="s">
        <v>420</v>
      </c>
      <c r="AE59" s="132" t="s">
        <v>151</v>
      </c>
      <c r="AF59" s="128" t="s">
        <v>235</v>
      </c>
      <c r="AG59" s="130">
        <v>411.07499999999999</v>
      </c>
      <c r="AH59" s="130">
        <v>13.552242347953753</v>
      </c>
      <c r="AI59" s="130">
        <v>2.6139210654639005</v>
      </c>
      <c r="AJ59" s="130">
        <v>1.1320111593265032</v>
      </c>
      <c r="AK59" s="181">
        <f>LOG(Table13[[#This Row],[OSA]]/Table13[[#This Row],[SA]])</f>
        <v>-1.481909906137397</v>
      </c>
      <c r="AL59" s="60"/>
      <c r="AM59" s="134" t="s">
        <v>435</v>
      </c>
      <c r="AN59" s="64" t="s">
        <v>427</v>
      </c>
      <c r="AO59" s="138" t="s">
        <v>155</v>
      </c>
      <c r="AP59" s="128" t="s">
        <v>236</v>
      </c>
      <c r="AQ59" s="130">
        <v>56.432428836433445</v>
      </c>
      <c r="AR59" s="130">
        <v>1.55</v>
      </c>
      <c r="AS59" s="130">
        <v>1.7515287425890269</v>
      </c>
      <c r="AT59" s="130">
        <v>0.1903316981702915</v>
      </c>
      <c r="AU59" s="239">
        <f>LOG(Table15[[#This Row],[OSA]]/Table15[[#This Row],[SA]])</f>
        <v>-1.5611970444187355</v>
      </c>
      <c r="AV59" s="130"/>
      <c r="AW59" s="89" t="s">
        <v>436</v>
      </c>
      <c r="AX59" s="129" t="s">
        <v>420</v>
      </c>
      <c r="AY59" s="127" t="s">
        <v>60</v>
      </c>
      <c r="AZ59" s="141" t="s">
        <v>136</v>
      </c>
      <c r="BA59" s="129">
        <v>305.12758609049416</v>
      </c>
      <c r="BB59" s="129">
        <v>3.4260685414914218</v>
      </c>
      <c r="BC59" s="129">
        <v>2.4844814732775902</v>
      </c>
      <c r="BD59" s="129">
        <v>0.53479604715656248</v>
      </c>
      <c r="BE59" s="181">
        <f>LOG(Table17[[#This Row],[Column6]]/Table17[[#This Row],[Column5]])</f>
        <v>-1.9496854261210277</v>
      </c>
      <c r="BF59" s="60"/>
      <c r="BG59" s="134" t="s">
        <v>435</v>
      </c>
      <c r="BH59" s="137" t="s">
        <v>420</v>
      </c>
      <c r="BI59" s="132" t="s">
        <v>151</v>
      </c>
      <c r="BJ59" s="128" t="s">
        <v>235</v>
      </c>
      <c r="BK59" s="130">
        <v>411.07499999999999</v>
      </c>
      <c r="BL59" s="130">
        <v>13.552242347953753</v>
      </c>
      <c r="BM59" s="130">
        <v>2.6139210654639005</v>
      </c>
      <c r="BN59" s="130">
        <v>1.1320111593265032</v>
      </c>
      <c r="BO59" s="239">
        <f>LOG(Table20[[#This Row],[OSA]]/Table20[[#This Row],[SA]])</f>
        <v>-1.481909906137397</v>
      </c>
      <c r="BP59" s="60"/>
      <c r="BQ59" s="165" t="s">
        <v>60</v>
      </c>
      <c r="BR59" s="141" t="s">
        <v>136</v>
      </c>
      <c r="BS59" s="129">
        <v>95.220338153428841</v>
      </c>
      <c r="BT59" s="129">
        <v>2.3545482956418637</v>
      </c>
      <c r="BU59" s="129">
        <v>1.978729719439557</v>
      </c>
      <c r="BV59" s="129">
        <v>0.37190760296122122</v>
      </c>
      <c r="BW59" s="181">
        <f>LOG(Table21[[#This Row],[OSA]]/Table21[[#This Row],[SA]])</f>
        <v>-1.6068221164783356</v>
      </c>
      <c r="BX59" s="129"/>
      <c r="BY59" s="60" t="s">
        <v>436</v>
      </c>
      <c r="BZ59" s="60" t="s">
        <v>430</v>
      </c>
      <c r="CA59" s="128" t="s">
        <v>45</v>
      </c>
      <c r="CB59" s="128" t="s">
        <v>45</v>
      </c>
      <c r="CC59" s="130">
        <v>21.712175147489781</v>
      </c>
      <c r="CD59" s="130">
        <v>8.3468975213227221</v>
      </c>
      <c r="CE59" s="130">
        <v>1.3367033336908243</v>
      </c>
      <c r="CF59" s="146">
        <v>0.92152508150204948</v>
      </c>
      <c r="CG59" s="186">
        <f>LOG(Table22[[#This Row],[OSA]]/Table22[[#This Row],[SA]])</f>
        <v>-0.4151782521887748</v>
      </c>
      <c r="CI59" s="60"/>
      <c r="CJ59" s="81"/>
      <c r="CK59" s="81"/>
      <c r="CL59" s="60"/>
    </row>
    <row r="60" spans="1:90" ht="14.25" customHeight="1">
      <c r="A60" s="227" t="s">
        <v>136</v>
      </c>
      <c r="B60" s="228" t="s">
        <v>60</v>
      </c>
      <c r="C60" s="227" t="s">
        <v>164</v>
      </c>
      <c r="D60" s="229" t="s">
        <v>224</v>
      </c>
      <c r="E60" s="230">
        <v>135.82263974998585</v>
      </c>
      <c r="F60" s="230">
        <v>1.4682924416935688</v>
      </c>
      <c r="G60" s="230">
        <f t="shared" si="3"/>
        <v>1.0810365962525196E-2</v>
      </c>
      <c r="H60" s="231">
        <f t="shared" si="4"/>
        <v>2.1329721668442581</v>
      </c>
      <c r="I60" s="231">
        <f t="shared" si="5"/>
        <v>0.16681256318563753</v>
      </c>
      <c r="J60" s="19"/>
      <c r="K60" s="174" t="s">
        <v>420</v>
      </c>
      <c r="L60" s="127" t="s">
        <v>60</v>
      </c>
      <c r="M60" s="128" t="s">
        <v>224</v>
      </c>
      <c r="N60" s="129">
        <v>135.82263974998585</v>
      </c>
      <c r="O60" s="129">
        <v>1.4682924416935688</v>
      </c>
      <c r="P60" s="130">
        <f t="shared" si="6"/>
        <v>2.1329721668442581</v>
      </c>
      <c r="Q60" s="130">
        <f t="shared" si="7"/>
        <v>0.16681256318563753</v>
      </c>
      <c r="R60" s="181">
        <f>LOG(Table10[[#This Row],[OSA]]/Table10[[#This Row],[SA]])</f>
        <v>-1.9661596036586204</v>
      </c>
      <c r="S60" s="135"/>
      <c r="T60" s="134" t="s">
        <v>435</v>
      </c>
      <c r="U60" s="134" t="s">
        <v>428</v>
      </c>
      <c r="V60" s="132" t="s">
        <v>84</v>
      </c>
      <c r="W60" s="128" t="s">
        <v>225</v>
      </c>
      <c r="X60" s="129">
        <v>2.1680406660667964</v>
      </c>
      <c r="Y60" s="135">
        <v>1.2442277704542377</v>
      </c>
      <c r="Z60" s="135">
        <v>0.33606742402999079</v>
      </c>
      <c r="AA60" s="135">
        <v>9.4899890319978267E-2</v>
      </c>
      <c r="AB60" s="237">
        <f>LOG(Table12[[#This Row],[OSA]]/Table12[[#This Row],[SA]])</f>
        <v>-0.24116753371001248</v>
      </c>
      <c r="AC60" s="137"/>
      <c r="AD60" s="145" t="s">
        <v>420</v>
      </c>
      <c r="AE60" s="132" t="s">
        <v>151</v>
      </c>
      <c r="AF60" s="128" t="s">
        <v>235</v>
      </c>
      <c r="AG60" s="130">
        <v>479.7</v>
      </c>
      <c r="AH60" s="130">
        <v>27.088370257919451</v>
      </c>
      <c r="AI60" s="130">
        <v>2.6809697184658972</v>
      </c>
      <c r="AJ60" s="130">
        <v>1.4327828769680622</v>
      </c>
      <c r="AK60" s="181">
        <f>LOG(Table13[[#This Row],[OSA]]/Table13[[#This Row],[SA]])</f>
        <v>-1.248186841497835</v>
      </c>
      <c r="AL60" s="60"/>
      <c r="AM60" s="134" t="s">
        <v>435</v>
      </c>
      <c r="AN60" s="64" t="s">
        <v>427</v>
      </c>
      <c r="AO60" s="138" t="s">
        <v>155</v>
      </c>
      <c r="AP60" s="128" t="s">
        <v>236</v>
      </c>
      <c r="AQ60" s="130">
        <v>45.257155449083847</v>
      </c>
      <c r="AR60" s="130">
        <v>1.23</v>
      </c>
      <c r="AS60" s="130">
        <v>1.6556872537373786</v>
      </c>
      <c r="AT60" s="130">
        <v>8.9905111439397931E-2</v>
      </c>
      <c r="AU60" s="239">
        <f>LOG(Table15[[#This Row],[OSA]]/Table15[[#This Row],[SA]])</f>
        <v>-1.5657821422979807</v>
      </c>
      <c r="AV60" s="130"/>
      <c r="AW60" s="89" t="s">
        <v>436</v>
      </c>
      <c r="AX60" s="129" t="s">
        <v>420</v>
      </c>
      <c r="AY60" s="127" t="s">
        <v>60</v>
      </c>
      <c r="AZ60" s="141" t="s">
        <v>136</v>
      </c>
      <c r="BA60" s="129">
        <v>95.220338153428841</v>
      </c>
      <c r="BB60" s="129">
        <v>2.3545482956418637</v>
      </c>
      <c r="BC60" s="129">
        <v>1.978729719439557</v>
      </c>
      <c r="BD60" s="129">
        <v>0.37190760296122122</v>
      </c>
      <c r="BE60" s="181">
        <f>LOG(Table17[[#This Row],[Column6]]/Table17[[#This Row],[Column5]])</f>
        <v>-1.6068221164783356</v>
      </c>
      <c r="BF60" s="60"/>
      <c r="BG60" s="134" t="s">
        <v>435</v>
      </c>
      <c r="BH60" s="137" t="s">
        <v>420</v>
      </c>
      <c r="BI60" s="132" t="s">
        <v>151</v>
      </c>
      <c r="BJ60" s="128" t="s">
        <v>235</v>
      </c>
      <c r="BK60" s="130">
        <v>479.7</v>
      </c>
      <c r="BL60" s="130">
        <v>27.088370257919451</v>
      </c>
      <c r="BM60" s="130">
        <v>2.6809697184658972</v>
      </c>
      <c r="BN60" s="130">
        <v>1.4327828769680622</v>
      </c>
      <c r="BO60" s="239">
        <f>LOG(Table20[[#This Row],[OSA]]/Table20[[#This Row],[SA]])</f>
        <v>-1.248186841497835</v>
      </c>
      <c r="BP60" s="60"/>
      <c r="BQ60" s="165" t="s">
        <v>60</v>
      </c>
      <c r="BR60" s="141" t="s">
        <v>136</v>
      </c>
      <c r="BS60" s="129">
        <v>135.82263974998585</v>
      </c>
      <c r="BT60" s="129">
        <v>1.4682924416935688</v>
      </c>
      <c r="BU60" s="129">
        <v>2.1329721668442581</v>
      </c>
      <c r="BV60" s="129">
        <v>0.16681256318563753</v>
      </c>
      <c r="BW60" s="181">
        <f>LOG(Table21[[#This Row],[OSA]]/Table21[[#This Row],[SA]])</f>
        <v>-1.9661596036586204</v>
      </c>
      <c r="BX60" s="129"/>
      <c r="BY60" s="60" t="s">
        <v>436</v>
      </c>
      <c r="BZ60" s="60" t="s">
        <v>430</v>
      </c>
      <c r="CA60" s="128" t="s">
        <v>45</v>
      </c>
      <c r="CB60" s="128" t="s">
        <v>45</v>
      </c>
      <c r="CC60" s="130">
        <v>20.546015954477248</v>
      </c>
      <c r="CD60" s="130">
        <v>7.0685834705770345</v>
      </c>
      <c r="CE60" s="130">
        <v>1.3127276210184011</v>
      </c>
      <c r="CF60" s="146">
        <v>0.84933239080549627</v>
      </c>
      <c r="CG60" s="186">
        <f>LOG(Table22[[#This Row],[OSA]]/Table22[[#This Row],[SA]])</f>
        <v>-0.4633952302129048</v>
      </c>
      <c r="CI60" s="60"/>
      <c r="CJ60" s="81"/>
      <c r="CK60" s="81"/>
      <c r="CL60" s="60"/>
    </row>
    <row r="61" spans="1:90" ht="14.25" customHeight="1">
      <c r="A61" s="227" t="s">
        <v>136</v>
      </c>
      <c r="B61" s="228" t="s">
        <v>60</v>
      </c>
      <c r="C61" s="227" t="s">
        <v>164</v>
      </c>
      <c r="D61" s="229" t="s">
        <v>224</v>
      </c>
      <c r="E61" s="230">
        <v>120.24622124962798</v>
      </c>
      <c r="F61" s="230">
        <v>1.3249494228919005</v>
      </c>
      <c r="G61" s="230">
        <f t="shared" si="3"/>
        <v>1.1018636670015106E-2</v>
      </c>
      <c r="H61" s="231">
        <f t="shared" si="4"/>
        <v>2.0800714375097322</v>
      </c>
      <c r="I61" s="231">
        <f t="shared" si="5"/>
        <v>0.12219930032702049</v>
      </c>
      <c r="J61" s="19"/>
      <c r="K61" s="174" t="s">
        <v>420</v>
      </c>
      <c r="L61" s="127" t="s">
        <v>60</v>
      </c>
      <c r="M61" s="128" t="s">
        <v>224</v>
      </c>
      <c r="N61" s="129">
        <v>120.24622124962798</v>
      </c>
      <c r="O61" s="129">
        <v>1.3249494228919005</v>
      </c>
      <c r="P61" s="130">
        <f t="shared" si="6"/>
        <v>2.0800714375097322</v>
      </c>
      <c r="Q61" s="130">
        <f t="shared" si="7"/>
        <v>0.12219930032702049</v>
      </c>
      <c r="R61" s="181">
        <f>LOG(Table10[[#This Row],[OSA]]/Table10[[#This Row],[SA]])</f>
        <v>-1.9578721371827117</v>
      </c>
      <c r="S61" s="135"/>
      <c r="T61" s="134" t="s">
        <v>435</v>
      </c>
      <c r="U61" s="134" t="s">
        <v>428</v>
      </c>
      <c r="V61" s="132" t="s">
        <v>84</v>
      </c>
      <c r="W61" s="128" t="s">
        <v>225</v>
      </c>
      <c r="X61" s="129">
        <v>14.419679278667051</v>
      </c>
      <c r="Y61" s="135">
        <v>2.0057498296844027</v>
      </c>
      <c r="Z61" s="135">
        <v>1.1589556009483113</v>
      </c>
      <c r="AA61" s="135">
        <v>0.30227676399699194</v>
      </c>
      <c r="AB61" s="237">
        <f>LOG(Table12[[#This Row],[OSA]]/Table12[[#This Row],[SA]])</f>
        <v>-0.8566788369513193</v>
      </c>
      <c r="AC61" s="137"/>
      <c r="AD61" s="145"/>
      <c r="AE61" s="81"/>
      <c r="AF61" s="128"/>
      <c r="AG61" s="99"/>
      <c r="AH61" s="99"/>
      <c r="AI61" s="60"/>
      <c r="AJ61" s="60"/>
      <c r="AK61" s="60"/>
      <c r="AL61" s="60"/>
      <c r="AM61" s="134" t="s">
        <v>435</v>
      </c>
      <c r="AN61" s="64" t="s">
        <v>427</v>
      </c>
      <c r="AO61" s="138" t="s">
        <v>155</v>
      </c>
      <c r="AP61" s="128" t="s">
        <v>236</v>
      </c>
      <c r="AQ61" s="130">
        <v>53.629814030165996</v>
      </c>
      <c r="AR61" s="130">
        <v>0.95</v>
      </c>
      <c r="AS61" s="130">
        <v>1.7294062909811039</v>
      </c>
      <c r="AT61" s="130">
        <v>-2.2276394711152253E-2</v>
      </c>
      <c r="AU61" s="239">
        <f>LOG(Table15[[#This Row],[OSA]]/Table15[[#This Row],[SA]])</f>
        <v>-1.751682685692256</v>
      </c>
      <c r="AV61" s="130"/>
      <c r="AW61" s="89" t="s">
        <v>436</v>
      </c>
      <c r="AX61" s="129" t="s">
        <v>420</v>
      </c>
      <c r="AY61" s="127" t="s">
        <v>60</v>
      </c>
      <c r="AZ61" s="141" t="s">
        <v>136</v>
      </c>
      <c r="BA61" s="129">
        <v>135.82263974998585</v>
      </c>
      <c r="BB61" s="129">
        <v>1.4682924416935688</v>
      </c>
      <c r="BC61" s="129">
        <v>2.1329721668442581</v>
      </c>
      <c r="BD61" s="129">
        <v>0.16681256318563753</v>
      </c>
      <c r="BE61" s="181">
        <f>LOG(Table17[[#This Row],[Column6]]/Table17[[#This Row],[Column5]])</f>
        <v>-1.9661596036586204</v>
      </c>
      <c r="BF61" s="60"/>
      <c r="BG61" s="134" t="s">
        <v>435</v>
      </c>
      <c r="BH61" s="137" t="s">
        <v>421</v>
      </c>
      <c r="BI61" s="134" t="s">
        <v>418</v>
      </c>
      <c r="BJ61" s="128" t="s">
        <v>235</v>
      </c>
      <c r="BK61" s="154">
        <v>386.71145742839434</v>
      </c>
      <c r="BL61" s="154">
        <v>16.489591520162108</v>
      </c>
      <c r="BM61" s="64">
        <f>LOG(BK61)</f>
        <v>2.5873870394747081</v>
      </c>
      <c r="BN61" s="64">
        <f>LOG(BL61)</f>
        <v>1.2172098974433769</v>
      </c>
      <c r="BO61" s="242">
        <f>LOG(Table20[[#This Row],[OSA]]/Table20[[#This Row],[SA]])</f>
        <v>-1.3701771420313311</v>
      </c>
      <c r="BP61" s="60"/>
      <c r="BQ61" s="165" t="s">
        <v>60</v>
      </c>
      <c r="BR61" s="141" t="s">
        <v>136</v>
      </c>
      <c r="BS61" s="129">
        <v>120.24622124962798</v>
      </c>
      <c r="BT61" s="129">
        <v>1.3249494228919005</v>
      </c>
      <c r="BU61" s="129">
        <v>2.0800714375097322</v>
      </c>
      <c r="BV61" s="129">
        <v>0.12219930032702049</v>
      </c>
      <c r="BW61" s="181">
        <f>LOG(Table21[[#This Row],[OSA]]/Table21[[#This Row],[SA]])</f>
        <v>-1.9578721371827117</v>
      </c>
      <c r="BX61" s="129"/>
      <c r="BY61" s="60" t="s">
        <v>436</v>
      </c>
      <c r="BZ61" s="60" t="s">
        <v>430</v>
      </c>
      <c r="CA61" s="128" t="s">
        <v>45</v>
      </c>
      <c r="CB61" s="128" t="s">
        <v>45</v>
      </c>
      <c r="CC61" s="130">
        <v>25.179865118522194</v>
      </c>
      <c r="CD61" s="130">
        <v>9.6211275016187408</v>
      </c>
      <c r="CE61" s="130">
        <v>1.4010533993842975</v>
      </c>
      <c r="CF61" s="146">
        <v>0.98322597006672274</v>
      </c>
      <c r="CG61" s="186">
        <f>LOG(Table22[[#This Row],[OSA]]/Table22[[#This Row],[SA]])</f>
        <v>-0.41782742931757483</v>
      </c>
      <c r="CI61" s="60"/>
      <c r="CJ61" s="81"/>
      <c r="CK61" s="81"/>
      <c r="CL61" s="60"/>
    </row>
    <row r="62" spans="1:90" ht="14.25" customHeight="1">
      <c r="A62" s="227" t="s">
        <v>136</v>
      </c>
      <c r="B62" s="232" t="s">
        <v>60</v>
      </c>
      <c r="C62" s="227" t="s">
        <v>164</v>
      </c>
      <c r="D62" s="229" t="s">
        <v>224</v>
      </c>
      <c r="E62" s="230">
        <v>223.21974617833354</v>
      </c>
      <c r="F62" s="230">
        <v>3.8851196701001967</v>
      </c>
      <c r="G62" s="230">
        <f t="shared" si="3"/>
        <v>1.7404910347834181E-2</v>
      </c>
      <c r="H62" s="231">
        <f t="shared" si="4"/>
        <v>2.3487326099652428</v>
      </c>
      <c r="I62" s="231">
        <f t="shared" si="5"/>
        <v>0.58940440055359455</v>
      </c>
      <c r="J62" s="19"/>
      <c r="K62" s="174" t="s">
        <v>420</v>
      </c>
      <c r="L62" s="127" t="s">
        <v>60</v>
      </c>
      <c r="M62" s="128" t="s">
        <v>224</v>
      </c>
      <c r="N62" s="129">
        <v>223.21974617833354</v>
      </c>
      <c r="O62" s="129">
        <v>3.8851196701001967</v>
      </c>
      <c r="P62" s="130">
        <f t="shared" si="6"/>
        <v>2.3487326099652428</v>
      </c>
      <c r="Q62" s="130">
        <f t="shared" si="7"/>
        <v>0.58940440055359455</v>
      </c>
      <c r="R62" s="181">
        <f>LOG(Table10[[#This Row],[OSA]]/Table10[[#This Row],[SA]])</f>
        <v>-1.7593282094116482</v>
      </c>
      <c r="S62" s="135"/>
      <c r="T62" s="134" t="s">
        <v>435</v>
      </c>
      <c r="U62" s="134" t="s">
        <v>428</v>
      </c>
      <c r="V62" s="132" t="s">
        <v>84</v>
      </c>
      <c r="W62" s="128" t="s">
        <v>225</v>
      </c>
      <c r="X62" s="129">
        <v>5.4342891328138911</v>
      </c>
      <c r="Y62" s="135">
        <v>0.52841588433380315</v>
      </c>
      <c r="Z62" s="135">
        <v>0.73514274145122982</v>
      </c>
      <c r="AA62" s="135">
        <v>-0.27702413584397284</v>
      </c>
      <c r="AB62" s="237">
        <f>LOG(Table12[[#This Row],[OSA]]/Table12[[#This Row],[SA]])</f>
        <v>-1.0121668772952026</v>
      </c>
      <c r="AC62" s="137"/>
      <c r="AD62" s="145"/>
      <c r="AE62" s="81"/>
      <c r="AF62" s="128"/>
      <c r="AG62" s="99"/>
      <c r="AH62" s="99"/>
      <c r="AI62" s="60"/>
      <c r="AJ62" s="60"/>
      <c r="AK62" s="60"/>
      <c r="AL62" s="60"/>
      <c r="AM62" s="134" t="s">
        <v>435</v>
      </c>
      <c r="AN62" s="64" t="s">
        <v>427</v>
      </c>
      <c r="AO62" s="138" t="s">
        <v>155</v>
      </c>
      <c r="AP62" s="128" t="s">
        <v>236</v>
      </c>
      <c r="AQ62" s="130">
        <v>39.623651502666618</v>
      </c>
      <c r="AR62" s="130">
        <v>0.67</v>
      </c>
      <c r="AS62" s="130">
        <v>1.5979544952910154</v>
      </c>
      <c r="AT62" s="130">
        <v>-0.17392519729917355</v>
      </c>
      <c r="AU62" s="239">
        <f>LOG(Table15[[#This Row],[OSA]]/Table15[[#This Row],[SA]])</f>
        <v>-1.771879692590189</v>
      </c>
      <c r="AV62" s="130"/>
      <c r="AW62" s="89" t="s">
        <v>436</v>
      </c>
      <c r="AX62" s="129" t="s">
        <v>420</v>
      </c>
      <c r="AY62" s="127" t="s">
        <v>60</v>
      </c>
      <c r="AZ62" s="141" t="s">
        <v>136</v>
      </c>
      <c r="BA62" s="129">
        <v>120.24622124962798</v>
      </c>
      <c r="BB62" s="129">
        <v>1.3249494228919005</v>
      </c>
      <c r="BC62" s="129">
        <v>2.0800714375097322</v>
      </c>
      <c r="BD62" s="129">
        <v>0.12219930032702049</v>
      </c>
      <c r="BE62" s="181">
        <f>LOG(Table17[[#This Row],[Column6]]/Table17[[#This Row],[Column5]])</f>
        <v>-1.9578721371827117</v>
      </c>
      <c r="BF62" s="60"/>
      <c r="BG62" s="134" t="s">
        <v>435</v>
      </c>
      <c r="BH62" s="137" t="s">
        <v>421</v>
      </c>
      <c r="BI62" s="134" t="s">
        <v>418</v>
      </c>
      <c r="BJ62" s="128" t="s">
        <v>235</v>
      </c>
      <c r="BK62" s="154">
        <v>42.075350409528099</v>
      </c>
      <c r="BL62" s="154">
        <v>1.5707963267948966</v>
      </c>
      <c r="BM62" s="64">
        <f>LOG(BK62)</f>
        <v>1.6240277415294007</v>
      </c>
      <c r="BN62" s="64">
        <f>LOG(BL62)</f>
        <v>0.19611987703015263</v>
      </c>
      <c r="BO62" s="242">
        <f>LOG(Table20[[#This Row],[OSA]]/Table20[[#This Row],[SA]])</f>
        <v>-1.427907864499248</v>
      </c>
      <c r="BP62" s="60"/>
      <c r="BQ62" s="165" t="s">
        <v>60</v>
      </c>
      <c r="BR62" s="141" t="s">
        <v>136</v>
      </c>
      <c r="BS62" s="129">
        <v>223.21974617833354</v>
      </c>
      <c r="BT62" s="129">
        <v>3.8851196701001967</v>
      </c>
      <c r="BU62" s="129">
        <v>2.3487326099652428</v>
      </c>
      <c r="BV62" s="129">
        <v>0.58940440055359455</v>
      </c>
      <c r="BW62" s="181">
        <f>LOG(Table21[[#This Row],[OSA]]/Table21[[#This Row],[SA]])</f>
        <v>-1.7593282094116482</v>
      </c>
      <c r="BX62" s="129"/>
      <c r="BY62" s="60" t="s">
        <v>436</v>
      </c>
      <c r="BZ62" s="60" t="s">
        <v>430</v>
      </c>
      <c r="CA62" s="128" t="s">
        <v>45</v>
      </c>
      <c r="CB62" s="128" t="s">
        <v>45</v>
      </c>
      <c r="CC62" s="130">
        <v>18.09164669386022</v>
      </c>
      <c r="CD62" s="130">
        <v>4.908738521234052</v>
      </c>
      <c r="CE62" s="130">
        <v>1.2574780979548699</v>
      </c>
      <c r="CF62" s="146">
        <v>0.69096989871024672</v>
      </c>
      <c r="CG62" s="186">
        <f>LOG(Table22[[#This Row],[OSA]]/Table22[[#This Row],[SA]])</f>
        <v>-0.56650819924462315</v>
      </c>
      <c r="CI62" s="60"/>
      <c r="CJ62" s="81"/>
      <c r="CK62" s="81"/>
      <c r="CL62" s="60"/>
    </row>
    <row r="63" spans="1:90" ht="14.25" customHeight="1">
      <c r="A63" s="227" t="s">
        <v>136</v>
      </c>
      <c r="B63" s="233" t="s">
        <v>139</v>
      </c>
      <c r="C63" s="227" t="s">
        <v>164</v>
      </c>
      <c r="D63" s="229" t="s">
        <v>224</v>
      </c>
      <c r="E63" s="230">
        <v>316.90615845321548</v>
      </c>
      <c r="F63" s="230">
        <v>4.9651144014027198</v>
      </c>
      <c r="G63" s="230">
        <f t="shared" si="3"/>
        <v>1.5667459495381546E-2</v>
      </c>
      <c r="H63" s="231">
        <f t="shared" si="4"/>
        <v>2.5009306789386776</v>
      </c>
      <c r="I63" s="231">
        <f t="shared" si="5"/>
        <v>0.6959292595434915</v>
      </c>
      <c r="J63" s="22"/>
      <c r="K63" s="175" t="s">
        <v>421</v>
      </c>
      <c r="L63" s="128" t="s">
        <v>139</v>
      </c>
      <c r="M63" s="128" t="s">
        <v>224</v>
      </c>
      <c r="N63" s="129">
        <v>316.90615845321548</v>
      </c>
      <c r="O63" s="129">
        <v>4.9651144014027198</v>
      </c>
      <c r="P63" s="130">
        <f t="shared" si="6"/>
        <v>2.5009306789386776</v>
      </c>
      <c r="Q63" s="130">
        <f t="shared" si="7"/>
        <v>0.6959292595434915</v>
      </c>
      <c r="R63" s="181">
        <f>LOG(Table10[[#This Row],[OSA]]/Table10[[#This Row],[SA]])</f>
        <v>-1.8050014193951862</v>
      </c>
      <c r="S63" s="135"/>
      <c r="T63" s="134" t="s">
        <v>435</v>
      </c>
      <c r="U63" s="134" t="s">
        <v>428</v>
      </c>
      <c r="V63" s="132" t="s">
        <v>84</v>
      </c>
      <c r="W63" s="128" t="s">
        <v>225</v>
      </c>
      <c r="X63" s="129">
        <v>7.3152098812470783</v>
      </c>
      <c r="Y63" s="135">
        <v>0.45804420889339187</v>
      </c>
      <c r="Z63" s="135">
        <v>0.86422679101633293</v>
      </c>
      <c r="AA63" s="135">
        <v>-0.33909260332391034</v>
      </c>
      <c r="AB63" s="237">
        <f>LOG(Table12[[#This Row],[OSA]]/Table12[[#This Row],[SA]])</f>
        <v>-1.2033193943402432</v>
      </c>
      <c r="AC63" s="137"/>
      <c r="AD63" s="145"/>
      <c r="AE63" s="71"/>
      <c r="AF63" s="60"/>
      <c r="AG63" s="60"/>
      <c r="AH63" s="60"/>
      <c r="AI63" s="60"/>
      <c r="AJ63" s="60"/>
      <c r="AK63" s="60"/>
      <c r="AL63" s="60"/>
      <c r="AM63" s="134" t="s">
        <v>435</v>
      </c>
      <c r="AN63" s="64" t="s">
        <v>427</v>
      </c>
      <c r="AO63" s="138" t="s">
        <v>155</v>
      </c>
      <c r="AP63" s="128" t="s">
        <v>236</v>
      </c>
      <c r="AQ63" s="130">
        <v>32.949023750849747</v>
      </c>
      <c r="AR63" s="130">
        <v>1.0900000000000001</v>
      </c>
      <c r="AS63" s="130">
        <v>1.5178425513761618</v>
      </c>
      <c r="AT63" s="130">
        <v>3.7426497940623665E-2</v>
      </c>
      <c r="AU63" s="239">
        <f>LOG(Table15[[#This Row],[OSA]]/Table15[[#This Row],[SA]])</f>
        <v>-1.4804160534355379</v>
      </c>
      <c r="AV63" s="130"/>
      <c r="AW63" s="89" t="s">
        <v>436</v>
      </c>
      <c r="AX63" s="129" t="s">
        <v>420</v>
      </c>
      <c r="AY63" s="127" t="s">
        <v>60</v>
      </c>
      <c r="AZ63" s="141" t="s">
        <v>136</v>
      </c>
      <c r="BA63" s="129">
        <v>223.21974617833354</v>
      </c>
      <c r="BB63" s="129">
        <v>3.8851196701001967</v>
      </c>
      <c r="BC63" s="129">
        <v>2.3487326099652428</v>
      </c>
      <c r="BD63" s="129">
        <v>0.58940440055359455</v>
      </c>
      <c r="BE63" s="181">
        <f>LOG(Table17[[#This Row],[Column6]]/Table17[[#This Row],[Column5]])</f>
        <v>-1.7593282094116482</v>
      </c>
      <c r="BF63" s="60"/>
      <c r="BG63" s="134" t="s">
        <v>435</v>
      </c>
      <c r="BH63" s="64" t="s">
        <v>419</v>
      </c>
      <c r="BI63" s="132" t="s">
        <v>153</v>
      </c>
      <c r="BJ63" s="128" t="s">
        <v>236</v>
      </c>
      <c r="BK63" s="129">
        <v>1.4569816649980905</v>
      </c>
      <c r="BL63" s="129">
        <v>0.81430081581047431</v>
      </c>
      <c r="BM63" s="129">
        <v>0.16345408653988883</v>
      </c>
      <c r="BN63" s="129">
        <v>-8.921513010731047E-2</v>
      </c>
      <c r="BO63" s="239">
        <f>LOG(Table20[[#This Row],[OSA]]/Table20[[#This Row],[SA]])</f>
        <v>-0.25266921664719927</v>
      </c>
      <c r="BP63" s="60"/>
      <c r="BQ63" s="164" t="s">
        <v>139</v>
      </c>
      <c r="BR63" s="141" t="s">
        <v>136</v>
      </c>
      <c r="BS63" s="129">
        <v>316.90615845321548</v>
      </c>
      <c r="BT63" s="129">
        <v>4.9651144014027198</v>
      </c>
      <c r="BU63" s="129">
        <v>2.5009306789386776</v>
      </c>
      <c r="BV63" s="129">
        <v>0.6959292595434915</v>
      </c>
      <c r="BW63" s="181">
        <f>LOG(Table21[[#This Row],[OSA]]/Table21[[#This Row],[SA]])</f>
        <v>-1.8050014193951862</v>
      </c>
      <c r="BX63" s="129"/>
      <c r="BY63" s="60" t="s">
        <v>436</v>
      </c>
      <c r="BZ63" s="60" t="s">
        <v>430</v>
      </c>
      <c r="CA63" s="128" t="s">
        <v>45</v>
      </c>
      <c r="CB63" s="128" t="s">
        <v>45</v>
      </c>
      <c r="CC63" s="130">
        <v>23.694048873006896</v>
      </c>
      <c r="CD63" s="130">
        <v>8.1939804989092355</v>
      </c>
      <c r="CE63" s="130">
        <v>1.3746392799273677</v>
      </c>
      <c r="CF63" s="146">
        <v>0.91349492602837712</v>
      </c>
      <c r="CG63" s="186">
        <f>LOG(Table22[[#This Row],[OSA]]/Table22[[#This Row],[SA]])</f>
        <v>-0.46114435389899056</v>
      </c>
      <c r="CI63" s="60"/>
      <c r="CJ63" s="81"/>
      <c r="CK63" s="81"/>
      <c r="CL63" s="60"/>
    </row>
    <row r="64" spans="1:90" ht="14.25" customHeight="1">
      <c r="A64" s="227" t="s">
        <v>136</v>
      </c>
      <c r="B64" s="229" t="s">
        <v>139</v>
      </c>
      <c r="C64" s="227" t="s">
        <v>164</v>
      </c>
      <c r="D64" s="229" t="s">
        <v>224</v>
      </c>
      <c r="E64" s="230">
        <v>106.81141860985916</v>
      </c>
      <c r="F64" s="230">
        <v>1.673463574714211</v>
      </c>
      <c r="G64" s="230">
        <f t="shared" si="3"/>
        <v>1.5667459495381546E-2</v>
      </c>
      <c r="H64" s="231">
        <f t="shared" si="4"/>
        <v>2.0286176831623117</v>
      </c>
      <c r="I64" s="231">
        <f t="shared" si="5"/>
        <v>0.22361626376712532</v>
      </c>
      <c r="J64" s="22"/>
      <c r="K64" s="175" t="s">
        <v>421</v>
      </c>
      <c r="L64" s="128" t="s">
        <v>139</v>
      </c>
      <c r="M64" s="128" t="s">
        <v>224</v>
      </c>
      <c r="N64" s="129">
        <v>106.81141860985916</v>
      </c>
      <c r="O64" s="129">
        <v>1.673463574714211</v>
      </c>
      <c r="P64" s="130">
        <f t="shared" si="6"/>
        <v>2.0286176831623117</v>
      </c>
      <c r="Q64" s="130">
        <f t="shared" si="7"/>
        <v>0.22361626376712532</v>
      </c>
      <c r="R64" s="181">
        <f>LOG(Table10[[#This Row],[OSA]]/Table10[[#This Row],[SA]])</f>
        <v>-1.8050014193951862</v>
      </c>
      <c r="S64" s="135"/>
      <c r="T64" s="134" t="s">
        <v>435</v>
      </c>
      <c r="U64" s="134" t="s">
        <v>428</v>
      </c>
      <c r="V64" s="132" t="s">
        <v>84</v>
      </c>
      <c r="W64" s="128" t="s">
        <v>225</v>
      </c>
      <c r="X64" s="129">
        <v>6.8143878438915069</v>
      </c>
      <c r="Y64" s="135">
        <v>4.1836966358973697</v>
      </c>
      <c r="Z64" s="135">
        <v>0.83342684799740829</v>
      </c>
      <c r="AA64" s="135">
        <v>0.62156018586583728</v>
      </c>
      <c r="AB64" s="237">
        <f>LOG(Table12[[#This Row],[OSA]]/Table12[[#This Row],[SA]])</f>
        <v>-0.21186666213157107</v>
      </c>
      <c r="AC64" s="137"/>
      <c r="AD64" s="145"/>
      <c r="AE64" s="71"/>
      <c r="AF64" s="60"/>
      <c r="AG64" s="60"/>
      <c r="AH64" s="60"/>
      <c r="AI64" s="60"/>
      <c r="AJ64" s="60"/>
      <c r="AK64" s="60"/>
      <c r="AL64" s="60"/>
      <c r="AM64" s="134" t="s">
        <v>435</v>
      </c>
      <c r="AN64" s="64" t="s">
        <v>427</v>
      </c>
      <c r="AO64" s="138" t="s">
        <v>155</v>
      </c>
      <c r="AP64" s="128" t="s">
        <v>236</v>
      </c>
      <c r="AQ64" s="130">
        <v>23.679754626433063</v>
      </c>
      <c r="AR64" s="130">
        <v>0.52</v>
      </c>
      <c r="AS64" s="130">
        <v>1.3743771978423416</v>
      </c>
      <c r="AT64" s="130">
        <v>-0.28399665636520083</v>
      </c>
      <c r="AU64" s="239">
        <f>LOG(Table15[[#This Row],[OSA]]/Table15[[#This Row],[SA]])</f>
        <v>-1.6583738542075424</v>
      </c>
      <c r="AV64" s="130"/>
      <c r="AW64" s="89" t="s">
        <v>436</v>
      </c>
      <c r="AX64" s="142" t="s">
        <v>421</v>
      </c>
      <c r="AY64" s="128" t="s">
        <v>139</v>
      </c>
      <c r="AZ64" s="141" t="s">
        <v>136</v>
      </c>
      <c r="BA64" s="129">
        <v>316.90615845321548</v>
      </c>
      <c r="BB64" s="129">
        <v>4.9651144014027198</v>
      </c>
      <c r="BC64" s="129">
        <v>2.5009306789386776</v>
      </c>
      <c r="BD64" s="129">
        <v>0.6959292595434915</v>
      </c>
      <c r="BE64" s="181">
        <f>LOG(Table17[[#This Row],[Column6]]/Table17[[#This Row],[Column5]])</f>
        <v>-1.8050014193951862</v>
      </c>
      <c r="BF64" s="60"/>
      <c r="BG64" s="134" t="s">
        <v>435</v>
      </c>
      <c r="BH64" s="64" t="s">
        <v>419</v>
      </c>
      <c r="BI64" s="132" t="s">
        <v>153</v>
      </c>
      <c r="BJ64" s="128" t="s">
        <v>236</v>
      </c>
      <c r="BK64" s="129">
        <v>2.3486366506619225</v>
      </c>
      <c r="BL64" s="129">
        <v>0.93132514215669415</v>
      </c>
      <c r="BM64" s="129">
        <v>0.3708158337983421</v>
      </c>
      <c r="BN64" s="129">
        <v>-3.0898672624883623E-2</v>
      </c>
      <c r="BO64" s="239">
        <f>LOG(Table20[[#This Row],[OSA]]/Table20[[#This Row],[SA]])</f>
        <v>-0.4017145064232257</v>
      </c>
      <c r="BP64" s="60"/>
      <c r="BQ64" s="164" t="s">
        <v>139</v>
      </c>
      <c r="BR64" s="141" t="s">
        <v>136</v>
      </c>
      <c r="BS64" s="129">
        <v>106.81141860985916</v>
      </c>
      <c r="BT64" s="129">
        <v>1.673463574714211</v>
      </c>
      <c r="BU64" s="129">
        <v>2.0286176831623117</v>
      </c>
      <c r="BV64" s="129">
        <v>0.22361626376712532</v>
      </c>
      <c r="BW64" s="181">
        <f>LOG(Table21[[#This Row],[OSA]]/Table21[[#This Row],[SA]])</f>
        <v>-1.8050014193951862</v>
      </c>
      <c r="BX64" s="129"/>
      <c r="BY64" s="60" t="s">
        <v>436</v>
      </c>
      <c r="BZ64" s="60" t="s">
        <v>430</v>
      </c>
      <c r="CA64" s="128" t="s">
        <v>45</v>
      </c>
      <c r="CB64" s="128" t="s">
        <v>45</v>
      </c>
      <c r="CC64" s="130">
        <v>22.673188340222897</v>
      </c>
      <c r="CD64" s="130">
        <v>6.9279186595125504</v>
      </c>
      <c r="CE64" s="130">
        <v>1.3555125956096583</v>
      </c>
      <c r="CF64" s="146">
        <v>0.84060278000059607</v>
      </c>
      <c r="CG64" s="186">
        <f>LOG(Table22[[#This Row],[OSA]]/Table22[[#This Row],[SA]])</f>
        <v>-0.51490981560906235</v>
      </c>
      <c r="CI64" s="60"/>
      <c r="CJ64" s="81"/>
      <c r="CK64" s="81"/>
      <c r="CL64" s="60"/>
    </row>
    <row r="65" spans="1:90" ht="14.25" customHeight="1">
      <c r="A65" s="227" t="s">
        <v>136</v>
      </c>
      <c r="B65" s="229" t="s">
        <v>139</v>
      </c>
      <c r="C65" s="227" t="s">
        <v>164</v>
      </c>
      <c r="D65" s="229" t="s">
        <v>224</v>
      </c>
      <c r="E65" s="230">
        <v>269.53435788515088</v>
      </c>
      <c r="F65" s="230">
        <v>4.2229186347792753</v>
      </c>
      <c r="G65" s="230">
        <f t="shared" si="3"/>
        <v>1.5667459495381546E-2</v>
      </c>
      <c r="H65" s="231">
        <f t="shared" si="4"/>
        <v>2.4306141331177966</v>
      </c>
      <c r="I65" s="231">
        <f t="shared" si="5"/>
        <v>0.62561271372261062</v>
      </c>
      <c r="J65" s="22"/>
      <c r="K65" s="175" t="s">
        <v>421</v>
      </c>
      <c r="L65" s="128" t="s">
        <v>139</v>
      </c>
      <c r="M65" s="128" t="s">
        <v>224</v>
      </c>
      <c r="N65" s="129">
        <v>269.53435788515088</v>
      </c>
      <c r="O65" s="129">
        <v>4.2229186347792753</v>
      </c>
      <c r="P65" s="130">
        <f t="shared" si="6"/>
        <v>2.4306141331177966</v>
      </c>
      <c r="Q65" s="130">
        <f t="shared" si="7"/>
        <v>0.62561271372261062</v>
      </c>
      <c r="R65" s="181">
        <f>LOG(Table10[[#This Row],[OSA]]/Table10[[#This Row],[SA]])</f>
        <v>-1.8050014193951862</v>
      </c>
      <c r="S65" s="135"/>
      <c r="T65" s="134" t="s">
        <v>435</v>
      </c>
      <c r="U65" s="134" t="s">
        <v>428</v>
      </c>
      <c r="V65" s="132" t="s">
        <v>84</v>
      </c>
      <c r="W65" s="128" t="s">
        <v>225</v>
      </c>
      <c r="X65" s="130">
        <v>26.882952468284831</v>
      </c>
      <c r="Y65" s="136">
        <v>19.462794807519487</v>
      </c>
      <c r="Z65" s="136">
        <v>1.4294769641685932</v>
      </c>
      <c r="AA65" s="136">
        <v>1.2892052039864146</v>
      </c>
      <c r="AB65" s="237">
        <f>LOG(Table12[[#This Row],[OSA]]/Table12[[#This Row],[SA]])</f>
        <v>-0.14027176018217841</v>
      </c>
      <c r="AC65" s="137"/>
      <c r="AD65" s="145"/>
      <c r="AE65" s="71"/>
      <c r="AF65" s="60"/>
      <c r="AG65" s="60"/>
      <c r="AH65" s="60"/>
      <c r="AI65" s="60"/>
      <c r="AJ65" s="60"/>
      <c r="AK65" s="60"/>
      <c r="AL65" s="60"/>
      <c r="AM65" s="134" t="s">
        <v>435</v>
      </c>
      <c r="AN65" s="64" t="s">
        <v>427</v>
      </c>
      <c r="AO65" s="138" t="s">
        <v>155</v>
      </c>
      <c r="AP65" s="128" t="s">
        <v>236</v>
      </c>
      <c r="AQ65" s="130">
        <v>47.154049093321362</v>
      </c>
      <c r="AR65" s="130">
        <v>1.21</v>
      </c>
      <c r="AS65" s="130">
        <v>1.6735189913126542</v>
      </c>
      <c r="AT65" s="130">
        <v>8.2785370316450071E-2</v>
      </c>
      <c r="AU65" s="239">
        <f>LOG(Table15[[#This Row],[OSA]]/Table15[[#This Row],[SA]])</f>
        <v>-1.5907336209962042</v>
      </c>
      <c r="AV65" s="130"/>
      <c r="AW65" s="89" t="s">
        <v>436</v>
      </c>
      <c r="AX65" s="142" t="s">
        <v>421</v>
      </c>
      <c r="AY65" s="128" t="s">
        <v>139</v>
      </c>
      <c r="AZ65" s="141" t="s">
        <v>136</v>
      </c>
      <c r="BA65" s="129">
        <v>106.81141860985916</v>
      </c>
      <c r="BB65" s="129">
        <v>1.673463574714211</v>
      </c>
      <c r="BC65" s="129">
        <v>2.0286176831623117</v>
      </c>
      <c r="BD65" s="129">
        <v>0.22361626376712532</v>
      </c>
      <c r="BE65" s="181">
        <f>LOG(Table17[[#This Row],[Column6]]/Table17[[#This Row],[Column5]])</f>
        <v>-1.8050014193951862</v>
      </c>
      <c r="BF65" s="60"/>
      <c r="BG65" s="134" t="s">
        <v>435</v>
      </c>
      <c r="BH65" s="64" t="s">
        <v>419</v>
      </c>
      <c r="BI65" s="132" t="s">
        <v>153</v>
      </c>
      <c r="BJ65" s="128" t="s">
        <v>236</v>
      </c>
      <c r="BK65" s="129">
        <v>1.5380494565764466</v>
      </c>
      <c r="BL65" s="129">
        <v>0.52841588433380315</v>
      </c>
      <c r="BM65" s="129">
        <v>0.18697030059734504</v>
      </c>
      <c r="BN65" s="129">
        <v>-0.27702413584397284</v>
      </c>
      <c r="BO65" s="239">
        <f>LOG(Table20[[#This Row],[OSA]]/Table20[[#This Row],[SA]])</f>
        <v>-0.46399443644131788</v>
      </c>
      <c r="BP65" s="60"/>
      <c r="BQ65" s="164" t="s">
        <v>139</v>
      </c>
      <c r="BR65" s="141" t="s">
        <v>136</v>
      </c>
      <c r="BS65" s="129">
        <v>269.53435788515088</v>
      </c>
      <c r="BT65" s="129">
        <v>4.2229186347792753</v>
      </c>
      <c r="BU65" s="129">
        <v>2.4306141331177966</v>
      </c>
      <c r="BV65" s="129">
        <v>0.62561271372261062</v>
      </c>
      <c r="BW65" s="181">
        <f>LOG(Table21[[#This Row],[OSA]]/Table21[[#This Row],[SA]])</f>
        <v>-1.8050014193951862</v>
      </c>
      <c r="BX65" s="129"/>
      <c r="BY65" s="60" t="s">
        <v>436</v>
      </c>
      <c r="BZ65" s="60" t="s">
        <v>430</v>
      </c>
      <c r="CA65" s="128" t="s">
        <v>45</v>
      </c>
      <c r="CB65" s="128" t="s">
        <v>45</v>
      </c>
      <c r="CC65" s="130">
        <v>21.269838901864336</v>
      </c>
      <c r="CD65" s="130">
        <v>5.8534939719848422</v>
      </c>
      <c r="CE65" s="130">
        <v>1.3277642005611061</v>
      </c>
      <c r="CF65" s="146">
        <v>0.76741517544768356</v>
      </c>
      <c r="CG65" s="186">
        <f>LOG(Table22[[#This Row],[OSA]]/Table22[[#This Row],[SA]])</f>
        <v>-0.56034902511342266</v>
      </c>
      <c r="CI65" s="60"/>
      <c r="CJ65" s="81"/>
      <c r="CK65" s="81"/>
      <c r="CL65" s="60"/>
    </row>
    <row r="66" spans="1:90" ht="14.25" customHeight="1">
      <c r="A66" s="227" t="s">
        <v>136</v>
      </c>
      <c r="B66" s="229" t="s">
        <v>139</v>
      </c>
      <c r="C66" s="227" t="s">
        <v>164</v>
      </c>
      <c r="D66" s="229" t="s">
        <v>224</v>
      </c>
      <c r="E66" s="230">
        <v>210.81660119913371</v>
      </c>
      <c r="F66" s="230">
        <v>3.3029605602414325</v>
      </c>
      <c r="G66" s="230">
        <f t="shared" si="3"/>
        <v>1.5667459495381546E-2</v>
      </c>
      <c r="H66" s="231">
        <f t="shared" si="4"/>
        <v>2.3239048073246336</v>
      </c>
      <c r="I66" s="231">
        <f t="shared" si="5"/>
        <v>0.51890338792944746</v>
      </c>
      <c r="J66" s="22"/>
      <c r="K66" s="175" t="s">
        <v>421</v>
      </c>
      <c r="L66" s="128" t="s">
        <v>139</v>
      </c>
      <c r="M66" s="128" t="s">
        <v>224</v>
      </c>
      <c r="N66" s="129">
        <v>210.81660119913371</v>
      </c>
      <c r="O66" s="129">
        <v>3.3029605602414325</v>
      </c>
      <c r="P66" s="130">
        <f t="shared" si="6"/>
        <v>2.3239048073246336</v>
      </c>
      <c r="Q66" s="130">
        <f t="shared" si="7"/>
        <v>0.51890338792944746</v>
      </c>
      <c r="R66" s="181">
        <f>LOG(Table10[[#This Row],[OSA]]/Table10[[#This Row],[SA]])</f>
        <v>-1.8050014193951862</v>
      </c>
      <c r="S66" s="135"/>
      <c r="T66" s="134" t="s">
        <v>435</v>
      </c>
      <c r="U66" s="134" t="s">
        <v>428</v>
      </c>
      <c r="V66" s="132" t="s">
        <v>84</v>
      </c>
      <c r="W66" s="128" t="s">
        <v>225</v>
      </c>
      <c r="X66" s="129">
        <v>2.9332870932623911</v>
      </c>
      <c r="Y66" s="136">
        <v>0.34698890858899262</v>
      </c>
      <c r="Z66" s="136">
        <v>0.46735457130575525</v>
      </c>
      <c r="AA66" s="136">
        <v>-0.45968440709841246</v>
      </c>
      <c r="AB66" s="237">
        <f>LOG(Table12[[#This Row],[OSA]]/Table12[[#This Row],[SA]])</f>
        <v>-0.92703897840416771</v>
      </c>
      <c r="AC66" s="137"/>
      <c r="AD66" s="145"/>
      <c r="AE66" s="71"/>
      <c r="AF66" s="60"/>
      <c r="AG66" s="60"/>
      <c r="AH66" s="60"/>
      <c r="AI66" s="60"/>
      <c r="AJ66" s="60"/>
      <c r="AK66" s="60"/>
      <c r="AL66" s="60"/>
      <c r="AM66" s="134" t="s">
        <v>435</v>
      </c>
      <c r="AN66" s="64" t="s">
        <v>427</v>
      </c>
      <c r="AO66" s="138" t="s">
        <v>155</v>
      </c>
      <c r="AP66" s="128" t="s">
        <v>236</v>
      </c>
      <c r="AQ66" s="130">
        <v>30.993068164724747</v>
      </c>
      <c r="AR66" s="130">
        <v>0.56999999999999995</v>
      </c>
      <c r="AS66" s="130">
        <v>1.4912645714329729</v>
      </c>
      <c r="AT66" s="130">
        <v>-0.24412514432750865</v>
      </c>
      <c r="AU66" s="239">
        <f>LOG(Table15[[#This Row],[OSA]]/Table15[[#This Row],[SA]])</f>
        <v>-1.7353897157604814</v>
      </c>
      <c r="AV66" s="130"/>
      <c r="AW66" s="89" t="s">
        <v>436</v>
      </c>
      <c r="AX66" s="142" t="s">
        <v>421</v>
      </c>
      <c r="AY66" s="128" t="s">
        <v>139</v>
      </c>
      <c r="AZ66" s="141" t="s">
        <v>136</v>
      </c>
      <c r="BA66" s="129">
        <v>269.53435788515088</v>
      </c>
      <c r="BB66" s="129">
        <v>4.2229186347792753</v>
      </c>
      <c r="BC66" s="129">
        <v>2.4306141331177966</v>
      </c>
      <c r="BD66" s="129">
        <v>0.62561271372261062</v>
      </c>
      <c r="BE66" s="181">
        <f>LOG(Table17[[#This Row],[Column6]]/Table17[[#This Row],[Column5]])</f>
        <v>-1.8050014193951862</v>
      </c>
      <c r="BF66" s="60"/>
      <c r="BG66" s="134" t="s">
        <v>435</v>
      </c>
      <c r="BH66" s="64" t="s">
        <v>419</v>
      </c>
      <c r="BI66" s="132" t="s">
        <v>153</v>
      </c>
      <c r="BJ66" s="128" t="s">
        <v>236</v>
      </c>
      <c r="BK66" s="129">
        <v>1.1696972474597533</v>
      </c>
      <c r="BL66" s="129">
        <v>0.4085641245993526</v>
      </c>
      <c r="BM66" s="129">
        <v>6.8073467923851577E-2</v>
      </c>
      <c r="BN66" s="129">
        <v>-0.38873977077397465</v>
      </c>
      <c r="BO66" s="239">
        <f>LOG(Table20[[#This Row],[OSA]]/Table20[[#This Row],[SA]])</f>
        <v>-0.45681323869782625</v>
      </c>
      <c r="BP66" s="60"/>
      <c r="BQ66" s="164" t="s">
        <v>139</v>
      </c>
      <c r="BR66" s="141" t="s">
        <v>136</v>
      </c>
      <c r="BS66" s="129">
        <v>210.81660119913371</v>
      </c>
      <c r="BT66" s="129">
        <v>3.3029605602414325</v>
      </c>
      <c r="BU66" s="129">
        <v>2.3239048073246336</v>
      </c>
      <c r="BV66" s="129">
        <v>0.51890338792944746</v>
      </c>
      <c r="BW66" s="181">
        <f>LOG(Table21[[#This Row],[OSA]]/Table21[[#This Row],[SA]])</f>
        <v>-1.8050014193951862</v>
      </c>
      <c r="BX66" s="129"/>
      <c r="BY66" s="60" t="s">
        <v>436</v>
      </c>
      <c r="BZ66" s="60" t="s">
        <v>430</v>
      </c>
      <c r="CA66" s="128" t="s">
        <v>45</v>
      </c>
      <c r="CB66" s="128" t="s">
        <v>45</v>
      </c>
      <c r="CC66" s="130">
        <v>24.317183775846431</v>
      </c>
      <c r="CD66" s="130">
        <v>6.8813445484230824</v>
      </c>
      <c r="CE66" s="130">
        <v>1.3859132769563653</v>
      </c>
      <c r="CF66" s="146">
        <v>0.83767330348404856</v>
      </c>
      <c r="CG66" s="186">
        <f>LOG(Table22[[#This Row],[OSA]]/Table22[[#This Row],[SA]])</f>
        <v>-0.54823997347231679</v>
      </c>
      <c r="CI66" s="60"/>
      <c r="CJ66" s="81"/>
      <c r="CK66" s="81"/>
      <c r="CL66" s="60"/>
    </row>
    <row r="67" spans="1:90" ht="14.25" customHeight="1">
      <c r="A67" s="227" t="s">
        <v>136</v>
      </c>
      <c r="B67" s="229" t="s">
        <v>139</v>
      </c>
      <c r="C67" s="227" t="s">
        <v>164</v>
      </c>
      <c r="D67" s="229" t="s">
        <v>224</v>
      </c>
      <c r="E67" s="230">
        <v>121.86423304825016</v>
      </c>
      <c r="F67" s="230">
        <v>1.9093029352191966</v>
      </c>
      <c r="G67" s="230">
        <f t="shared" si="3"/>
        <v>1.5667459495381546E-2</v>
      </c>
      <c r="H67" s="231">
        <f t="shared" si="4"/>
        <v>2.0858762596046931</v>
      </c>
      <c r="I67" s="231">
        <f t="shared" si="5"/>
        <v>0.28087484020950715</v>
      </c>
      <c r="J67" s="22"/>
      <c r="K67" s="175" t="s">
        <v>421</v>
      </c>
      <c r="L67" s="128" t="s">
        <v>139</v>
      </c>
      <c r="M67" s="128" t="s">
        <v>224</v>
      </c>
      <c r="N67" s="129">
        <v>121.86423304825016</v>
      </c>
      <c r="O67" s="129">
        <v>1.9093029352191966</v>
      </c>
      <c r="P67" s="130">
        <f t="shared" si="6"/>
        <v>2.0858762596046931</v>
      </c>
      <c r="Q67" s="130">
        <f t="shared" si="7"/>
        <v>0.28087484020950715</v>
      </c>
      <c r="R67" s="181">
        <f>LOG(Table10[[#This Row],[OSA]]/Table10[[#This Row],[SA]])</f>
        <v>-1.8050014193951862</v>
      </c>
      <c r="S67" s="135"/>
      <c r="T67" s="134" t="s">
        <v>435</v>
      </c>
      <c r="U67" s="134" t="s">
        <v>428</v>
      </c>
      <c r="V67" s="132" t="s">
        <v>84</v>
      </c>
      <c r="W67" s="128" t="s">
        <v>225</v>
      </c>
      <c r="X67" s="129">
        <v>0.26118710844972742</v>
      </c>
      <c r="Y67" s="136">
        <v>1.9006635554218249E-2</v>
      </c>
      <c r="Z67" s="136">
        <v>-0.58304826257044762</v>
      </c>
      <c r="AA67" s="136">
        <v>-1.7210947526533973</v>
      </c>
      <c r="AB67" s="237">
        <f>LOG(Table12[[#This Row],[OSA]]/Table12[[#This Row],[SA]])</f>
        <v>-1.1380464900829497</v>
      </c>
      <c r="AC67" s="137"/>
      <c r="AD67" s="145"/>
      <c r="AE67" s="71"/>
      <c r="AF67" s="60"/>
      <c r="AG67" s="60"/>
      <c r="AH67" s="60"/>
      <c r="AI67" s="60"/>
      <c r="AJ67" s="60"/>
      <c r="AK67" s="60"/>
      <c r="AL67" s="60"/>
      <c r="AM67" s="134" t="s">
        <v>435</v>
      </c>
      <c r="AN67" s="64" t="s">
        <v>427</v>
      </c>
      <c r="AO67" s="138" t="s">
        <v>155</v>
      </c>
      <c r="AP67" s="128" t="s">
        <v>236</v>
      </c>
      <c r="AQ67" s="130">
        <v>64.983215720974158</v>
      </c>
      <c r="AR67" s="130">
        <v>1.53</v>
      </c>
      <c r="AS67" s="130">
        <v>1.8128011987805697</v>
      </c>
      <c r="AT67" s="130">
        <v>0.18469143081759881</v>
      </c>
      <c r="AU67" s="239">
        <f>LOG(Table15[[#This Row],[OSA]]/Table15[[#This Row],[SA]])</f>
        <v>-1.6281097679629708</v>
      </c>
      <c r="AV67" s="130"/>
      <c r="AW67" s="89" t="s">
        <v>436</v>
      </c>
      <c r="AX67" s="142" t="s">
        <v>421</v>
      </c>
      <c r="AY67" s="128" t="s">
        <v>139</v>
      </c>
      <c r="AZ67" s="141" t="s">
        <v>136</v>
      </c>
      <c r="BA67" s="129">
        <v>210.81660119913371</v>
      </c>
      <c r="BB67" s="129">
        <v>3.3029605602414325</v>
      </c>
      <c r="BC67" s="129">
        <v>2.3239048073246336</v>
      </c>
      <c r="BD67" s="129">
        <v>0.51890338792944746</v>
      </c>
      <c r="BE67" s="181">
        <f>LOG(Table17[[#This Row],[Column6]]/Table17[[#This Row],[Column5]])</f>
        <v>-1.8050014193951862</v>
      </c>
      <c r="BF67" s="60"/>
      <c r="BG67" s="134" t="s">
        <v>435</v>
      </c>
      <c r="BH67" s="64" t="s">
        <v>419</v>
      </c>
      <c r="BI67" s="132" t="s">
        <v>153</v>
      </c>
      <c r="BJ67" s="128" t="s">
        <v>236</v>
      </c>
      <c r="BK67" s="129">
        <v>0.57527826545265637</v>
      </c>
      <c r="BL67" s="129">
        <v>0.26405086253422205</v>
      </c>
      <c r="BM67" s="129">
        <v>-0.24012203371356994</v>
      </c>
      <c r="BN67" s="129">
        <v>-0.57831240953037644</v>
      </c>
      <c r="BO67" s="239">
        <f>LOG(Table20[[#This Row],[OSA]]/Table20[[#This Row],[SA]])</f>
        <v>-0.3381903758168065</v>
      </c>
      <c r="BP67" s="60"/>
      <c r="BQ67" s="164" t="s">
        <v>139</v>
      </c>
      <c r="BR67" s="141" t="s">
        <v>136</v>
      </c>
      <c r="BS67" s="129">
        <v>121.86423304825016</v>
      </c>
      <c r="BT67" s="129">
        <v>1.9093029352191966</v>
      </c>
      <c r="BU67" s="129">
        <v>2.0858762596046931</v>
      </c>
      <c r="BV67" s="129">
        <v>0.28087484020950715</v>
      </c>
      <c r="BW67" s="181">
        <f>LOG(Table21[[#This Row],[OSA]]/Table21[[#This Row],[SA]])</f>
        <v>-1.8050014193951862</v>
      </c>
      <c r="BX67" s="129"/>
      <c r="BY67" s="60" t="s">
        <v>436</v>
      </c>
      <c r="BZ67" s="60" t="s">
        <v>430</v>
      </c>
      <c r="CA67" s="128" t="s">
        <v>45</v>
      </c>
      <c r="CB67" s="128" t="s">
        <v>45</v>
      </c>
      <c r="CC67" s="130">
        <v>23.990206812460809</v>
      </c>
      <c r="CD67" s="130">
        <v>6.5144065264837945</v>
      </c>
      <c r="CE67" s="130">
        <v>1.3800339919079461</v>
      </c>
      <c r="CF67" s="146">
        <v>0.81387485688463312</v>
      </c>
      <c r="CG67" s="186">
        <f>LOG(Table22[[#This Row],[OSA]]/Table22[[#This Row],[SA]])</f>
        <v>-0.56615913502331305</v>
      </c>
      <c r="CI67" s="60"/>
      <c r="CJ67" s="81"/>
      <c r="CK67" s="81"/>
      <c r="CL67" s="60"/>
    </row>
    <row r="68" spans="1:90" ht="14.25" customHeight="1">
      <c r="A68" s="227" t="s">
        <v>136</v>
      </c>
      <c r="B68" s="229" t="s">
        <v>139</v>
      </c>
      <c r="C68" s="227" t="s">
        <v>164</v>
      </c>
      <c r="D68" s="229" t="s">
        <v>224</v>
      </c>
      <c r="E68" s="230">
        <v>704.28312943750268</v>
      </c>
      <c r="F68" s="230">
        <v>11.034327403742633</v>
      </c>
      <c r="G68" s="230">
        <f t="shared" si="3"/>
        <v>1.566745949538155E-2</v>
      </c>
      <c r="H68" s="231">
        <f t="shared" si="4"/>
        <v>2.8477472853255241</v>
      </c>
      <c r="I68" s="231">
        <f t="shared" si="5"/>
        <v>1.0427458659303379</v>
      </c>
      <c r="J68" s="22"/>
      <c r="K68" s="175" t="s">
        <v>421</v>
      </c>
      <c r="L68" s="128" t="s">
        <v>139</v>
      </c>
      <c r="M68" s="128" t="s">
        <v>224</v>
      </c>
      <c r="N68" s="129">
        <v>704.28312943750268</v>
      </c>
      <c r="O68" s="129">
        <v>11.034327403742633</v>
      </c>
      <c r="P68" s="130">
        <f t="shared" si="6"/>
        <v>2.8477472853255241</v>
      </c>
      <c r="Q68" s="130">
        <f t="shared" si="7"/>
        <v>1.0427458659303379</v>
      </c>
      <c r="R68" s="181">
        <f>LOG(Table10[[#This Row],[OSA]]/Table10[[#This Row],[SA]])</f>
        <v>-1.805001419395186</v>
      </c>
      <c r="S68" s="135"/>
      <c r="T68" s="134" t="s">
        <v>435</v>
      </c>
      <c r="U68" s="134" t="s">
        <v>428</v>
      </c>
      <c r="V68" s="132" t="s">
        <v>84</v>
      </c>
      <c r="W68" s="128" t="s">
        <v>225</v>
      </c>
      <c r="X68" s="129">
        <v>0.86227427538790213</v>
      </c>
      <c r="Y68" s="136">
        <v>4.5396013844372522E-2</v>
      </c>
      <c r="Z68" s="136">
        <v>-6.435457020660465E-2</v>
      </c>
      <c r="AA68" s="136">
        <v>-1.3429822802132994</v>
      </c>
      <c r="AB68" s="237">
        <f>LOG(Table12[[#This Row],[OSA]]/Table12[[#This Row],[SA]])</f>
        <v>-1.2786277100066947</v>
      </c>
      <c r="AC68" s="137"/>
      <c r="AD68" s="145"/>
      <c r="AE68" s="71"/>
      <c r="AF68" s="60"/>
      <c r="AG68" s="60"/>
      <c r="AH68" s="60"/>
      <c r="AI68" s="60"/>
      <c r="AJ68" s="60"/>
      <c r="AK68" s="60"/>
      <c r="AL68" s="60"/>
      <c r="AM68" s="134" t="s">
        <v>435</v>
      </c>
      <c r="AN68" s="64" t="s">
        <v>427</v>
      </c>
      <c r="AO68" s="138" t="s">
        <v>155</v>
      </c>
      <c r="AP68" s="128" t="s">
        <v>236</v>
      </c>
      <c r="AQ68" s="130">
        <v>16.00166934900037</v>
      </c>
      <c r="AR68" s="130">
        <v>3.6643536711471349</v>
      </c>
      <c r="AS68" s="130">
        <v>1.2041652921085026</v>
      </c>
      <c r="AT68" s="130">
        <v>0.56399738366803331</v>
      </c>
      <c r="AU68" s="239">
        <f>LOG(Table15[[#This Row],[OSA]]/Table15[[#This Row],[SA]])</f>
        <v>-0.64016790844046922</v>
      </c>
      <c r="AV68" s="130"/>
      <c r="AW68" s="89" t="s">
        <v>436</v>
      </c>
      <c r="AX68" s="142" t="s">
        <v>421</v>
      </c>
      <c r="AY68" s="128" t="s">
        <v>139</v>
      </c>
      <c r="AZ68" s="141" t="s">
        <v>136</v>
      </c>
      <c r="BA68" s="129">
        <v>121.86423304825016</v>
      </c>
      <c r="BB68" s="129">
        <v>1.9093029352191966</v>
      </c>
      <c r="BC68" s="129">
        <v>2.0858762596046931</v>
      </c>
      <c r="BD68" s="129">
        <v>0.28087484020950715</v>
      </c>
      <c r="BE68" s="181">
        <f>LOG(Table17[[#This Row],[Column6]]/Table17[[#This Row],[Column5]])</f>
        <v>-1.8050014193951862</v>
      </c>
      <c r="BF68" s="60"/>
      <c r="BG68" s="134" t="s">
        <v>435</v>
      </c>
      <c r="BH68" s="64" t="s">
        <v>419</v>
      </c>
      <c r="BI68" s="132" t="s">
        <v>153</v>
      </c>
      <c r="BJ68" s="128" t="s">
        <v>236</v>
      </c>
      <c r="BK68" s="129">
        <v>0.97072551755961023</v>
      </c>
      <c r="BL68" s="129">
        <v>0.37714819806345462</v>
      </c>
      <c r="BM68" s="129">
        <v>-1.2903553882965197E-2</v>
      </c>
      <c r="BN68" s="129">
        <v>-0.42348796291282009</v>
      </c>
      <c r="BO68" s="239">
        <f>LOG(Table20[[#This Row],[OSA]]/Table20[[#This Row],[SA]])</f>
        <v>-0.41058440902985488</v>
      </c>
      <c r="BP68" s="60"/>
      <c r="BQ68" s="164" t="s">
        <v>139</v>
      </c>
      <c r="BR68" s="141" t="s">
        <v>136</v>
      </c>
      <c r="BS68" s="129">
        <v>704.28312943750268</v>
      </c>
      <c r="BT68" s="129">
        <v>11.034327403742633</v>
      </c>
      <c r="BU68" s="129">
        <v>2.8477472853255241</v>
      </c>
      <c r="BV68" s="129">
        <v>1.0427458659303379</v>
      </c>
      <c r="BW68" s="181">
        <f>LOG(Table21[[#This Row],[OSA]]/Table21[[#This Row],[SA]])</f>
        <v>-1.805001419395186</v>
      </c>
      <c r="BX68" s="129"/>
      <c r="BY68" s="60" t="s">
        <v>436</v>
      </c>
      <c r="BZ68" s="60" t="s">
        <v>430</v>
      </c>
      <c r="CA68" s="128" t="s">
        <v>45</v>
      </c>
      <c r="CB68" s="128" t="s">
        <v>45</v>
      </c>
      <c r="CC68" s="130">
        <v>21.634263649680751</v>
      </c>
      <c r="CD68" s="130">
        <v>5.147185403641517</v>
      </c>
      <c r="CE68" s="130">
        <v>1.3351421180083913</v>
      </c>
      <c r="CF68" s="146">
        <v>0.71156981198987057</v>
      </c>
      <c r="CG68" s="186">
        <f>LOG(Table22[[#This Row],[OSA]]/Table22[[#This Row],[SA]])</f>
        <v>-0.62357230601852076</v>
      </c>
      <c r="CI68" s="60"/>
      <c r="CJ68" s="81"/>
      <c r="CK68" s="81"/>
      <c r="CL68" s="60"/>
    </row>
    <row r="69" spans="1:90" ht="14.25" customHeight="1">
      <c r="A69" s="227" t="s">
        <v>136</v>
      </c>
      <c r="B69" s="229" t="s">
        <v>139</v>
      </c>
      <c r="C69" s="227" t="s">
        <v>164</v>
      </c>
      <c r="D69" s="229" t="s">
        <v>224</v>
      </c>
      <c r="E69" s="230">
        <v>65.656749226948847</v>
      </c>
      <c r="F69" s="230">
        <v>1.0286744591116446</v>
      </c>
      <c r="G69" s="230">
        <f t="shared" si="3"/>
        <v>1.5667459495381543E-2</v>
      </c>
      <c r="H69" s="231">
        <f t="shared" si="4"/>
        <v>1.81727937629543</v>
      </c>
      <c r="I69" s="231">
        <f t="shared" si="5"/>
        <v>1.2277956900243726E-2</v>
      </c>
      <c r="K69" s="175" t="s">
        <v>421</v>
      </c>
      <c r="L69" s="128" t="s">
        <v>139</v>
      </c>
      <c r="M69" s="128" t="s">
        <v>224</v>
      </c>
      <c r="N69" s="129">
        <v>65.656749226948847</v>
      </c>
      <c r="O69" s="129">
        <v>1.0286744591116446</v>
      </c>
      <c r="P69" s="130">
        <f t="shared" si="6"/>
        <v>1.81727937629543</v>
      </c>
      <c r="Q69" s="130">
        <f t="shared" si="7"/>
        <v>1.2277956900243726E-2</v>
      </c>
      <c r="R69" s="181">
        <f>LOG(Table10[[#This Row],[OSA]]/Table10[[#This Row],[SA]])</f>
        <v>-1.8050014193951862</v>
      </c>
      <c r="S69" s="135"/>
      <c r="T69" s="134" t="s">
        <v>435</v>
      </c>
      <c r="U69" s="134" t="s">
        <v>429</v>
      </c>
      <c r="V69" s="132" t="s">
        <v>212</v>
      </c>
      <c r="W69" s="128" t="s">
        <v>225</v>
      </c>
      <c r="X69" s="130">
        <v>0.73607515873608842</v>
      </c>
      <c r="Y69" s="136">
        <v>8.6016806855288529E-3</v>
      </c>
      <c r="Z69" s="136">
        <v>-0.13307783870890347</v>
      </c>
      <c r="AA69" s="136">
        <v>-2.0654166835078951</v>
      </c>
      <c r="AB69" s="237">
        <f>LOG(Table12[[#This Row],[OSA]]/Table12[[#This Row],[SA]])</f>
        <v>-1.9323388447989915</v>
      </c>
      <c r="AC69" s="137"/>
      <c r="AD69" s="145"/>
      <c r="AE69" s="71"/>
      <c r="AF69" s="60"/>
      <c r="AG69" s="60"/>
      <c r="AH69" s="60"/>
      <c r="AI69" s="60"/>
      <c r="AJ69" s="60"/>
      <c r="AK69" s="60"/>
      <c r="AL69" s="60"/>
      <c r="AM69" s="134" t="s">
        <v>435</v>
      </c>
      <c r="AN69" s="64" t="s">
        <v>427</v>
      </c>
      <c r="AO69" s="138" t="s">
        <v>155</v>
      </c>
      <c r="AP69" s="128" t="s">
        <v>236</v>
      </c>
      <c r="AQ69" s="130">
        <v>24.697953884653025</v>
      </c>
      <c r="AR69" s="130">
        <v>9.9538221636339017</v>
      </c>
      <c r="AS69" s="130">
        <v>1.3926609753887154</v>
      </c>
      <c r="AT69" s="130">
        <v>0.9979898773119219</v>
      </c>
      <c r="AU69" s="239">
        <f>LOG(Table15[[#This Row],[OSA]]/Table15[[#This Row],[SA]])</f>
        <v>-0.39467109807679351</v>
      </c>
      <c r="AV69" s="130"/>
      <c r="AW69" s="89" t="s">
        <v>436</v>
      </c>
      <c r="AX69" s="142" t="s">
        <v>421</v>
      </c>
      <c r="AY69" s="128" t="s">
        <v>139</v>
      </c>
      <c r="AZ69" s="141" t="s">
        <v>136</v>
      </c>
      <c r="BA69" s="129">
        <v>704.28312943750268</v>
      </c>
      <c r="BB69" s="129">
        <v>11.034327403742633</v>
      </c>
      <c r="BC69" s="129">
        <v>2.8477472853255241</v>
      </c>
      <c r="BD69" s="129">
        <v>1.0427458659303379</v>
      </c>
      <c r="BE69" s="181">
        <f>LOG(Table17[[#This Row],[Column6]]/Table17[[#This Row],[Column5]])</f>
        <v>-1.805001419395186</v>
      </c>
      <c r="BF69" s="60"/>
      <c r="BG69" s="134" t="s">
        <v>435</v>
      </c>
      <c r="BH69" s="64" t="s">
        <v>419</v>
      </c>
      <c r="BI69" s="132" t="s">
        <v>153</v>
      </c>
      <c r="BJ69" s="128" t="s">
        <v>236</v>
      </c>
      <c r="BK69" s="129">
        <v>0.91897034410875389</v>
      </c>
      <c r="BL69" s="129">
        <v>0.4085641245993526</v>
      </c>
      <c r="BM69" s="129">
        <v>-3.6698503410119272E-2</v>
      </c>
      <c r="BN69" s="129">
        <v>-0.38873977077397465</v>
      </c>
      <c r="BO69" s="239">
        <f>LOG(Table20[[#This Row],[OSA]]/Table20[[#This Row],[SA]])</f>
        <v>-0.35204126736385533</v>
      </c>
      <c r="BP69" s="60"/>
      <c r="BQ69" s="164" t="s">
        <v>139</v>
      </c>
      <c r="BR69" s="141" t="s">
        <v>136</v>
      </c>
      <c r="BS69" s="129">
        <v>65.656749226948847</v>
      </c>
      <c r="BT69" s="129">
        <v>1.0286744591116446</v>
      </c>
      <c r="BU69" s="129">
        <v>1.81727937629543</v>
      </c>
      <c r="BV69" s="129">
        <v>1.2277956900243726E-2</v>
      </c>
      <c r="BW69" s="181">
        <f>LOG(Table21[[#This Row],[OSA]]/Table21[[#This Row],[SA]])</f>
        <v>-1.8050014193951862</v>
      </c>
      <c r="BX69" s="129"/>
      <c r="BY69" s="60" t="s">
        <v>436</v>
      </c>
      <c r="BZ69" s="60" t="s">
        <v>430</v>
      </c>
      <c r="CA69" s="128" t="s">
        <v>45</v>
      </c>
      <c r="CB69" s="128" t="s">
        <v>45</v>
      </c>
      <c r="CC69" s="130">
        <v>28.276658660871796</v>
      </c>
      <c r="CD69" s="130">
        <v>8.7930947843194271</v>
      </c>
      <c r="CE69" s="130">
        <v>1.4514280893229174</v>
      </c>
      <c r="CF69" s="146">
        <v>0.94414175461892291</v>
      </c>
      <c r="CG69" s="186">
        <f>LOG(Table22[[#This Row],[OSA]]/Table22[[#This Row],[SA]])</f>
        <v>-0.50728633470399465</v>
      </c>
      <c r="CI69" s="60"/>
      <c r="CJ69" s="81"/>
      <c r="CK69" s="81"/>
      <c r="CL69" s="60"/>
    </row>
    <row r="70" spans="1:90" ht="14.25" customHeight="1">
      <c r="A70" s="227" t="s">
        <v>136</v>
      </c>
      <c r="B70" s="229" t="s">
        <v>139</v>
      </c>
      <c r="C70" s="227" t="s">
        <v>164</v>
      </c>
      <c r="D70" s="229" t="s">
        <v>224</v>
      </c>
      <c r="E70" s="230">
        <v>352.35897532291852</v>
      </c>
      <c r="F70" s="230">
        <v>5.5205699737059719</v>
      </c>
      <c r="G70" s="230">
        <f t="shared" si="3"/>
        <v>1.5667459495381546E-2</v>
      </c>
      <c r="H70" s="231">
        <f t="shared" si="4"/>
        <v>2.5469853383664844</v>
      </c>
      <c r="I70" s="231">
        <f t="shared" si="5"/>
        <v>0.74198391897129834</v>
      </c>
      <c r="K70" s="175" t="s">
        <v>421</v>
      </c>
      <c r="L70" s="128" t="s">
        <v>139</v>
      </c>
      <c r="M70" s="128" t="s">
        <v>224</v>
      </c>
      <c r="N70" s="129">
        <v>352.35897532291852</v>
      </c>
      <c r="O70" s="129">
        <v>5.5205699737059719</v>
      </c>
      <c r="P70" s="130">
        <f t="shared" si="6"/>
        <v>2.5469853383664844</v>
      </c>
      <c r="Q70" s="130">
        <f t="shared" si="7"/>
        <v>0.74198391897129834</v>
      </c>
      <c r="R70" s="181">
        <f>LOG(Table10[[#This Row],[OSA]]/Table10[[#This Row],[SA]])</f>
        <v>-1.8050014193951862</v>
      </c>
      <c r="S70" s="135"/>
      <c r="T70" s="134" t="s">
        <v>435</v>
      </c>
      <c r="U70" s="134" t="s">
        <v>429</v>
      </c>
      <c r="V70" s="132" t="s">
        <v>212</v>
      </c>
      <c r="W70" s="128" t="s">
        <v>225</v>
      </c>
      <c r="X70" s="130">
        <v>0.57396897781085521</v>
      </c>
      <c r="Y70" s="136">
        <v>4.9260172808287964E-3</v>
      </c>
      <c r="Z70" s="136">
        <v>-0.24111157995332835</v>
      </c>
      <c r="AA70" s="136">
        <v>-2.3075040689574466</v>
      </c>
      <c r="AB70" s="237">
        <f>LOG(Table12[[#This Row],[OSA]]/Table12[[#This Row],[SA]])</f>
        <v>-2.0663924890041181</v>
      </c>
      <c r="AC70" s="137"/>
      <c r="AD70" s="145"/>
      <c r="AE70" s="71"/>
      <c r="AF70" s="60"/>
      <c r="AG70" s="60"/>
      <c r="AH70" s="60"/>
      <c r="AI70" s="60"/>
      <c r="AJ70" s="60"/>
      <c r="AK70" s="60"/>
      <c r="AL70" s="60"/>
      <c r="AM70" s="134" t="s">
        <v>435</v>
      </c>
      <c r="AN70" s="64" t="s">
        <v>428</v>
      </c>
      <c r="AO70" s="132" t="s">
        <v>156</v>
      </c>
      <c r="AP70" s="128" t="s">
        <v>236</v>
      </c>
      <c r="AQ70" s="130">
        <v>420.06677803728667</v>
      </c>
      <c r="AR70" s="130">
        <v>5.33</v>
      </c>
      <c r="AS70" s="130">
        <v>2.6233183357022147</v>
      </c>
      <c r="AT70" s="130">
        <v>0.72672720902657229</v>
      </c>
      <c r="AU70" s="239">
        <f>LOG(Table15[[#This Row],[OSA]]/Table15[[#This Row],[SA]])</f>
        <v>-1.8965911266756426</v>
      </c>
      <c r="AV70" s="130"/>
      <c r="AW70" s="89" t="s">
        <v>436</v>
      </c>
      <c r="AX70" s="142" t="s">
        <v>421</v>
      </c>
      <c r="AY70" s="128" t="s">
        <v>139</v>
      </c>
      <c r="AZ70" s="141" t="s">
        <v>136</v>
      </c>
      <c r="BA70" s="129">
        <v>65.656749226948847</v>
      </c>
      <c r="BB70" s="129">
        <v>1.0286744591116446</v>
      </c>
      <c r="BC70" s="129">
        <v>1.81727937629543</v>
      </c>
      <c r="BD70" s="129">
        <v>1.2277956900243726E-2</v>
      </c>
      <c r="BE70" s="181">
        <f>LOG(Table17[[#This Row],[Column6]]/Table17[[#This Row],[Column5]])</f>
        <v>-1.8050014193951862</v>
      </c>
      <c r="BF70" s="60"/>
      <c r="BG70" s="134" t="s">
        <v>435</v>
      </c>
      <c r="BH70" s="64" t="s">
        <v>419</v>
      </c>
      <c r="BI70" s="132" t="s">
        <v>153</v>
      </c>
      <c r="BJ70" s="128" t="s">
        <v>236</v>
      </c>
      <c r="BK70" s="129">
        <v>0.67574327060772532</v>
      </c>
      <c r="BL70" s="129">
        <v>0.31808625617596659</v>
      </c>
      <c r="BM70" s="129">
        <v>-0.17021827053117328</v>
      </c>
      <c r="BN70" s="129">
        <v>-0.49745509541915994</v>
      </c>
      <c r="BO70" s="239">
        <f>LOG(Table20[[#This Row],[OSA]]/Table20[[#This Row],[SA]])</f>
        <v>-0.32723682488798667</v>
      </c>
      <c r="BP70" s="60"/>
      <c r="BQ70" s="164" t="s">
        <v>139</v>
      </c>
      <c r="BR70" s="141" t="s">
        <v>136</v>
      </c>
      <c r="BS70" s="129">
        <v>352.35897532291852</v>
      </c>
      <c r="BT70" s="129">
        <v>5.5205699737059719</v>
      </c>
      <c r="BU70" s="129">
        <v>2.5469853383664844</v>
      </c>
      <c r="BV70" s="129">
        <v>0.74198391897129834</v>
      </c>
      <c r="BW70" s="181">
        <f>LOG(Table21[[#This Row],[OSA]]/Table21[[#This Row],[SA]])</f>
        <v>-1.8050014193951862</v>
      </c>
      <c r="BX70" s="129"/>
      <c r="BY70" s="60" t="s">
        <v>436</v>
      </c>
      <c r="BZ70" s="60" t="s">
        <v>430</v>
      </c>
      <c r="CA70" s="128" t="s">
        <v>45</v>
      </c>
      <c r="CB70" s="128" t="s">
        <v>45</v>
      </c>
      <c r="CC70" s="130">
        <v>37.295338647274882</v>
      </c>
      <c r="CD70" s="130">
        <v>15.239885597518166</v>
      </c>
      <c r="CE70" s="130">
        <v>1.5716545549649579</v>
      </c>
      <c r="CF70" s="146">
        <v>1.1829817068623047</v>
      </c>
      <c r="CG70" s="186">
        <f>LOG(Table22[[#This Row],[OSA]]/Table22[[#This Row],[SA]])</f>
        <v>-0.38867284810265323</v>
      </c>
      <c r="CI70" s="60"/>
      <c r="CJ70" s="81"/>
      <c r="CK70" s="81"/>
      <c r="CL70" s="60"/>
    </row>
    <row r="71" spans="1:90" ht="14.25" customHeight="1">
      <c r="A71" s="227" t="s">
        <v>136</v>
      </c>
      <c r="B71" s="229" t="s">
        <v>139</v>
      </c>
      <c r="C71" s="227" t="s">
        <v>164</v>
      </c>
      <c r="D71" s="229" t="s">
        <v>224</v>
      </c>
      <c r="E71" s="230">
        <v>219.25375682886835</v>
      </c>
      <c r="F71" s="230">
        <v>3.4351493543265303</v>
      </c>
      <c r="G71" s="230">
        <f t="shared" si="3"/>
        <v>1.5667459495381546E-2</v>
      </c>
      <c r="H71" s="231">
        <f t="shared" si="4"/>
        <v>2.3409470435708886</v>
      </c>
      <c r="I71" s="231">
        <f t="shared" si="5"/>
        <v>0.53594562417570268</v>
      </c>
      <c r="K71" s="175" t="s">
        <v>421</v>
      </c>
      <c r="L71" s="128" t="s">
        <v>139</v>
      </c>
      <c r="M71" s="128" t="s">
        <v>224</v>
      </c>
      <c r="N71" s="129">
        <v>219.25375682886835</v>
      </c>
      <c r="O71" s="129">
        <v>3.4351493543265303</v>
      </c>
      <c r="P71" s="130">
        <f t="shared" si="6"/>
        <v>2.3409470435708886</v>
      </c>
      <c r="Q71" s="130">
        <f t="shared" si="7"/>
        <v>0.53594562417570268</v>
      </c>
      <c r="R71" s="181">
        <f>LOG(Table10[[#This Row],[OSA]]/Table10[[#This Row],[SA]])</f>
        <v>-1.8050014193951862</v>
      </c>
      <c r="S71" s="135"/>
      <c r="T71" s="134" t="s">
        <v>435</v>
      </c>
      <c r="U71" s="134" t="s">
        <v>430</v>
      </c>
      <c r="V71" s="132" t="s">
        <v>213</v>
      </c>
      <c r="W71" s="128" t="s">
        <v>225</v>
      </c>
      <c r="X71" s="130">
        <v>7.5963710363801198</v>
      </c>
      <c r="Y71" s="136">
        <v>0.13762689096846165</v>
      </c>
      <c r="Z71" s="136">
        <v>0.8806061692188869</v>
      </c>
      <c r="AA71" s="136">
        <v>-0.86129670085197019</v>
      </c>
      <c r="AB71" s="237">
        <f>LOG(Table12[[#This Row],[OSA]]/Table12[[#This Row],[SA]])</f>
        <v>-1.7419028700708572</v>
      </c>
      <c r="AC71" s="137"/>
      <c r="AD71" s="145"/>
      <c r="AE71" s="71"/>
      <c r="AF71" s="60"/>
      <c r="AG71" s="60"/>
      <c r="AH71" s="60"/>
      <c r="AI71" s="60"/>
      <c r="AJ71" s="60"/>
      <c r="AK71" s="60"/>
      <c r="AL71" s="60"/>
      <c r="AM71" s="134" t="s">
        <v>435</v>
      </c>
      <c r="AN71" s="64" t="s">
        <v>428</v>
      </c>
      <c r="AO71" s="132" t="s">
        <v>156</v>
      </c>
      <c r="AP71" s="128" t="s">
        <v>236</v>
      </c>
      <c r="AQ71" s="130">
        <v>378.64162996858329</v>
      </c>
      <c r="AR71" s="130">
        <v>18.8</v>
      </c>
      <c r="AS71" s="130">
        <v>2.5782283610057801</v>
      </c>
      <c r="AT71" s="130">
        <v>1.2741578492636798</v>
      </c>
      <c r="AU71" s="239">
        <f>LOG(Table15[[#This Row],[OSA]]/Table15[[#This Row],[SA]])</f>
        <v>-1.3040705117421001</v>
      </c>
      <c r="AV71" s="130"/>
      <c r="AW71" s="89" t="s">
        <v>436</v>
      </c>
      <c r="AX71" s="142" t="s">
        <v>421</v>
      </c>
      <c r="AY71" s="128" t="s">
        <v>139</v>
      </c>
      <c r="AZ71" s="141" t="s">
        <v>136</v>
      </c>
      <c r="BA71" s="129">
        <v>352.35897532291852</v>
      </c>
      <c r="BB71" s="129">
        <v>5.5205699737059719</v>
      </c>
      <c r="BC71" s="129">
        <v>2.5469853383664844</v>
      </c>
      <c r="BD71" s="129">
        <v>0.74198391897129834</v>
      </c>
      <c r="BE71" s="181">
        <f>LOG(Table17[[#This Row],[Column6]]/Table17[[#This Row],[Column5]])</f>
        <v>-1.8050014193951862</v>
      </c>
      <c r="BF71" s="60"/>
      <c r="BG71" s="134" t="s">
        <v>435</v>
      </c>
      <c r="BH71" s="64" t="s">
        <v>427</v>
      </c>
      <c r="BI71" s="138" t="s">
        <v>155</v>
      </c>
      <c r="BJ71" s="128" t="s">
        <v>236</v>
      </c>
      <c r="BK71" s="130">
        <v>56.432428836433445</v>
      </c>
      <c r="BL71" s="130">
        <v>1.55</v>
      </c>
      <c r="BM71" s="130">
        <v>1.7515287425890269</v>
      </c>
      <c r="BN71" s="130">
        <v>0.1903316981702915</v>
      </c>
      <c r="BO71" s="239">
        <f>LOG(Table20[[#This Row],[OSA]]/Table20[[#This Row],[SA]])</f>
        <v>-1.5611970444187355</v>
      </c>
      <c r="BP71" s="60"/>
      <c r="BQ71" s="164" t="s">
        <v>139</v>
      </c>
      <c r="BR71" s="141" t="s">
        <v>136</v>
      </c>
      <c r="BS71" s="129">
        <v>219.25375682886835</v>
      </c>
      <c r="BT71" s="129">
        <v>3.4351493543265303</v>
      </c>
      <c r="BU71" s="129">
        <v>2.3409470435708886</v>
      </c>
      <c r="BV71" s="129">
        <v>0.53594562417570268</v>
      </c>
      <c r="BW71" s="181">
        <f>LOG(Table21[[#This Row],[OSA]]/Table21[[#This Row],[SA]])</f>
        <v>-1.8050014193951862</v>
      </c>
      <c r="BX71" s="129"/>
      <c r="BY71" s="60" t="s">
        <v>436</v>
      </c>
      <c r="BZ71" s="60" t="s">
        <v>430</v>
      </c>
      <c r="CA71" s="128" t="s">
        <v>45</v>
      </c>
      <c r="CB71" s="128" t="s">
        <v>45</v>
      </c>
      <c r="CC71" s="130">
        <v>26.758829586216418</v>
      </c>
      <c r="CD71" s="130">
        <v>7.7931132763111801</v>
      </c>
      <c r="CE71" s="130">
        <v>1.4274671137533326</v>
      </c>
      <c r="CF71" s="146">
        <v>0.89171098894537248</v>
      </c>
      <c r="CG71" s="186">
        <f>LOG(Table22[[#This Row],[OSA]]/Table22[[#This Row],[SA]])</f>
        <v>-0.5357561248079602</v>
      </c>
      <c r="CI71" s="60"/>
      <c r="CJ71" s="81"/>
      <c r="CK71" s="81"/>
      <c r="CL71" s="60"/>
    </row>
    <row r="72" spans="1:90" ht="14.25" customHeight="1">
      <c r="A72" s="227" t="s">
        <v>136</v>
      </c>
      <c r="B72" s="229" t="s">
        <v>150</v>
      </c>
      <c r="C72" s="227" t="s">
        <v>164</v>
      </c>
      <c r="D72" s="229" t="s">
        <v>224</v>
      </c>
      <c r="E72" s="230">
        <v>20.845476226525268</v>
      </c>
      <c r="F72" s="230">
        <v>0.19</v>
      </c>
      <c r="G72" s="230">
        <f t="shared" si="3"/>
        <v>9.1146874235586168E-3</v>
      </c>
      <c r="H72" s="231">
        <f t="shared" si="4"/>
        <v>1.3190118212751996</v>
      </c>
      <c r="I72" s="231">
        <f t="shared" si="5"/>
        <v>-0.72124639904717103</v>
      </c>
      <c r="K72" s="89" t="s">
        <v>422</v>
      </c>
      <c r="L72" s="128" t="s">
        <v>150</v>
      </c>
      <c r="M72" s="128" t="s">
        <v>224</v>
      </c>
      <c r="N72" s="129">
        <v>20.845476226525268</v>
      </c>
      <c r="O72" s="129">
        <v>0.19</v>
      </c>
      <c r="P72" s="130">
        <f t="shared" si="6"/>
        <v>1.3190118212751996</v>
      </c>
      <c r="Q72" s="130">
        <f t="shared" si="7"/>
        <v>-0.72124639904717103</v>
      </c>
      <c r="R72" s="181">
        <f>LOG(Table10[[#This Row],[OSA]]/Table10[[#This Row],[SA]])</f>
        <v>-2.0402582203223707</v>
      </c>
      <c r="S72" s="135"/>
      <c r="T72" s="134" t="s">
        <v>435</v>
      </c>
      <c r="U72" s="134" t="s">
        <v>430</v>
      </c>
      <c r="V72" s="132" t="s">
        <v>213</v>
      </c>
      <c r="W72" s="128" t="s">
        <v>225</v>
      </c>
      <c r="X72" s="130">
        <v>8.5985390928752636</v>
      </c>
      <c r="Y72" s="136">
        <v>0.1848026170510928</v>
      </c>
      <c r="Z72" s="136">
        <v>0.93442467010425745</v>
      </c>
      <c r="AA72" s="136">
        <v>-0.73329188288430636</v>
      </c>
      <c r="AB72" s="237">
        <f>LOG(Table12[[#This Row],[OSA]]/Table12[[#This Row],[SA]])</f>
        <v>-1.6677165529885638</v>
      </c>
      <c r="AC72" s="137"/>
      <c r="AD72" s="145"/>
      <c r="AE72" s="71"/>
      <c r="AF72" s="60"/>
      <c r="AG72" s="60"/>
      <c r="AH72" s="60"/>
      <c r="AI72" s="60"/>
      <c r="AJ72" s="60"/>
      <c r="AK72" s="60"/>
      <c r="AL72" s="60"/>
      <c r="AM72" s="134" t="s">
        <v>435</v>
      </c>
      <c r="AN72" s="64" t="s">
        <v>428</v>
      </c>
      <c r="AO72" s="132" t="s">
        <v>156</v>
      </c>
      <c r="AP72" s="128" t="s">
        <v>236</v>
      </c>
      <c r="AQ72" s="130">
        <v>392.32601755027002</v>
      </c>
      <c r="AR72" s="130">
        <v>26.3</v>
      </c>
      <c r="AS72" s="130">
        <v>2.5936471098217213</v>
      </c>
      <c r="AT72" s="130">
        <v>1.4199557484897578</v>
      </c>
      <c r="AU72" s="239">
        <f>LOG(Table15[[#This Row],[OSA]]/Table15[[#This Row],[SA]])</f>
        <v>-1.1736913613319633</v>
      </c>
      <c r="AV72" s="130"/>
      <c r="AW72" s="89" t="s">
        <v>436</v>
      </c>
      <c r="AX72" s="142" t="s">
        <v>421</v>
      </c>
      <c r="AY72" s="128" t="s">
        <v>139</v>
      </c>
      <c r="AZ72" s="141" t="s">
        <v>136</v>
      </c>
      <c r="BA72" s="129">
        <v>219.25375682886835</v>
      </c>
      <c r="BB72" s="129">
        <v>3.4351493543265303</v>
      </c>
      <c r="BC72" s="129">
        <v>2.3409470435708886</v>
      </c>
      <c r="BD72" s="129">
        <v>0.53594562417570268</v>
      </c>
      <c r="BE72" s="181">
        <f>LOG(Table17[[#This Row],[Column6]]/Table17[[#This Row],[Column5]])</f>
        <v>-1.8050014193951862</v>
      </c>
      <c r="BF72" s="60"/>
      <c r="BG72" s="134" t="s">
        <v>435</v>
      </c>
      <c r="BH72" s="64" t="s">
        <v>427</v>
      </c>
      <c r="BI72" s="138" t="s">
        <v>155</v>
      </c>
      <c r="BJ72" s="128" t="s">
        <v>236</v>
      </c>
      <c r="BK72" s="130">
        <v>45.257155449083847</v>
      </c>
      <c r="BL72" s="130">
        <v>1.23</v>
      </c>
      <c r="BM72" s="130">
        <v>1.6556872537373786</v>
      </c>
      <c r="BN72" s="130">
        <v>8.9905111439397931E-2</v>
      </c>
      <c r="BO72" s="239">
        <f>LOG(Table20[[#This Row],[OSA]]/Table20[[#This Row],[SA]])</f>
        <v>-1.5657821422979807</v>
      </c>
      <c r="BP72" s="60"/>
      <c r="BQ72" s="164" t="s">
        <v>150</v>
      </c>
      <c r="BR72" s="141" t="s">
        <v>136</v>
      </c>
      <c r="BS72" s="129">
        <v>20.845476226525268</v>
      </c>
      <c r="BT72" s="129">
        <v>0.19</v>
      </c>
      <c r="BU72" s="129">
        <v>1.3190118212751996</v>
      </c>
      <c r="BV72" s="129">
        <v>-0.72124639904717103</v>
      </c>
      <c r="BW72" s="181">
        <f>LOG(Table21[[#This Row],[OSA]]/Table21[[#This Row],[SA]])</f>
        <v>-2.0402582203223707</v>
      </c>
      <c r="BX72" s="129"/>
      <c r="BY72" s="60" t="s">
        <v>436</v>
      </c>
      <c r="BZ72" s="60" t="s">
        <v>430</v>
      </c>
      <c r="CA72" s="128" t="s">
        <v>45</v>
      </c>
      <c r="CB72" s="128" t="s">
        <v>45</v>
      </c>
      <c r="CC72" s="130">
        <v>19.583117806151972</v>
      </c>
      <c r="CD72" s="130">
        <v>4.0649263694339179</v>
      </c>
      <c r="CE72" s="130">
        <v>1.291881836507653</v>
      </c>
      <c r="CF72" s="146">
        <v>0.60905268335243379</v>
      </c>
      <c r="CG72" s="186">
        <f>LOG(Table22[[#This Row],[OSA]]/Table22[[#This Row],[SA]])</f>
        <v>-0.68282915315521908</v>
      </c>
      <c r="CI72" s="60"/>
      <c r="CJ72" s="81"/>
      <c r="CK72" s="81"/>
      <c r="CL72" s="60"/>
    </row>
    <row r="73" spans="1:90" ht="14.25" customHeight="1">
      <c r="A73" s="227" t="s">
        <v>136</v>
      </c>
      <c r="B73" s="229" t="s">
        <v>142</v>
      </c>
      <c r="C73" s="227" t="s">
        <v>164</v>
      </c>
      <c r="D73" s="229" t="s">
        <v>224</v>
      </c>
      <c r="E73" s="230">
        <v>78.540000000000006</v>
      </c>
      <c r="F73" s="230">
        <v>0.68</v>
      </c>
      <c r="G73" s="230">
        <f t="shared" si="3"/>
        <v>8.658008658008658E-3</v>
      </c>
      <c r="H73" s="231">
        <f t="shared" si="4"/>
        <v>1.8950908969343994</v>
      </c>
      <c r="I73" s="231">
        <f t="shared" si="5"/>
        <v>-0.16749108729376366</v>
      </c>
      <c r="K73" s="89" t="s">
        <v>425</v>
      </c>
      <c r="L73" s="128" t="s">
        <v>142</v>
      </c>
      <c r="M73" s="128" t="s">
        <v>224</v>
      </c>
      <c r="N73" s="129">
        <v>78.540000000000006</v>
      </c>
      <c r="O73" s="129">
        <v>0.68</v>
      </c>
      <c r="P73" s="130">
        <f t="shared" si="6"/>
        <v>1.8950908969343994</v>
      </c>
      <c r="Q73" s="130">
        <f t="shared" si="7"/>
        <v>-0.16749108729376366</v>
      </c>
      <c r="R73" s="181">
        <f>LOG(Table10[[#This Row],[OSA]]/Table10[[#This Row],[SA]])</f>
        <v>-2.0625819842281632</v>
      </c>
      <c r="S73" s="135"/>
      <c r="T73" s="134" t="s">
        <v>435</v>
      </c>
      <c r="U73" s="134" t="s">
        <v>430</v>
      </c>
      <c r="V73" s="132" t="s">
        <v>213</v>
      </c>
      <c r="W73" s="128" t="s">
        <v>225</v>
      </c>
      <c r="X73" s="130">
        <v>7.4644241449293478</v>
      </c>
      <c r="Y73" s="136">
        <v>0.13301660374931862</v>
      </c>
      <c r="Z73" s="136">
        <v>0.87299630900328973</v>
      </c>
      <c r="AA73" s="136">
        <v>-0.87609414499803284</v>
      </c>
      <c r="AB73" s="237">
        <f>LOG(Table12[[#This Row],[OSA]]/Table12[[#This Row],[SA]])</f>
        <v>-1.7490904540013226</v>
      </c>
      <c r="AC73" s="137"/>
      <c r="AD73" s="145"/>
      <c r="AE73" s="71"/>
      <c r="AF73" s="60"/>
      <c r="AG73" s="60"/>
      <c r="AH73" s="60"/>
      <c r="AI73" s="60"/>
      <c r="AJ73" s="60"/>
      <c r="AK73" s="60"/>
      <c r="AL73" s="60"/>
      <c r="AM73" s="134" t="s">
        <v>435</v>
      </c>
      <c r="AN73" s="64" t="s">
        <v>429</v>
      </c>
      <c r="AO73" s="128" t="s">
        <v>70</v>
      </c>
      <c r="AP73" s="128" t="s">
        <v>236</v>
      </c>
      <c r="AQ73" s="130">
        <v>70.225591382019445</v>
      </c>
      <c r="AR73" s="130">
        <v>1.5393804002589984</v>
      </c>
      <c r="AS73" s="130">
        <v>1.846495405159003</v>
      </c>
      <c r="AT73" s="130">
        <v>0.18734595272264742</v>
      </c>
      <c r="AU73" s="239">
        <f>LOG(Table15[[#This Row],[OSA]]/Table15[[#This Row],[SA]])</f>
        <v>-1.6591494524363555</v>
      </c>
      <c r="AV73" s="130"/>
      <c r="AW73" s="89" t="s">
        <v>436</v>
      </c>
      <c r="AX73" s="64" t="s">
        <v>422</v>
      </c>
      <c r="AY73" s="128" t="s">
        <v>150</v>
      </c>
      <c r="AZ73" s="141" t="s">
        <v>136</v>
      </c>
      <c r="BA73" s="129">
        <v>20.845476226525268</v>
      </c>
      <c r="BB73" s="129">
        <v>0.19</v>
      </c>
      <c r="BC73" s="129">
        <v>1.3190118212751996</v>
      </c>
      <c r="BD73" s="129">
        <v>-0.72124639904717103</v>
      </c>
      <c r="BE73" s="181">
        <f>LOG(Table17[[#This Row],[Column6]]/Table17[[#This Row],[Column5]])</f>
        <v>-2.0402582203223707</v>
      </c>
      <c r="BF73" s="60"/>
      <c r="BG73" s="134" t="s">
        <v>435</v>
      </c>
      <c r="BH73" s="64" t="s">
        <v>427</v>
      </c>
      <c r="BI73" s="138" t="s">
        <v>155</v>
      </c>
      <c r="BJ73" s="128" t="s">
        <v>236</v>
      </c>
      <c r="BK73" s="130">
        <v>53.629814030165996</v>
      </c>
      <c r="BL73" s="130">
        <v>0.95</v>
      </c>
      <c r="BM73" s="130">
        <v>1.7294062909811039</v>
      </c>
      <c r="BN73" s="130">
        <v>-2.2276394711152253E-2</v>
      </c>
      <c r="BO73" s="239">
        <f>LOG(Table20[[#This Row],[OSA]]/Table20[[#This Row],[SA]])</f>
        <v>-1.751682685692256</v>
      </c>
      <c r="BP73" s="60"/>
      <c r="BQ73" s="164" t="s">
        <v>142</v>
      </c>
      <c r="BR73" s="141" t="s">
        <v>136</v>
      </c>
      <c r="BS73" s="129">
        <v>78.540000000000006</v>
      </c>
      <c r="BT73" s="129">
        <v>0.68</v>
      </c>
      <c r="BU73" s="129">
        <v>1.8950908969343994</v>
      </c>
      <c r="BV73" s="129">
        <v>-0.16749108729376366</v>
      </c>
      <c r="BW73" s="181">
        <f>LOG(Table21[[#This Row],[OSA]]/Table21[[#This Row],[SA]])</f>
        <v>-2.0625819842281632</v>
      </c>
      <c r="BX73" s="129"/>
      <c r="BY73" s="60" t="s">
        <v>436</v>
      </c>
      <c r="BZ73" s="60" t="s">
        <v>430</v>
      </c>
      <c r="CA73" s="128" t="s">
        <v>45</v>
      </c>
      <c r="CB73" s="128" t="s">
        <v>45</v>
      </c>
      <c r="CC73" s="130">
        <v>31.227430976682541</v>
      </c>
      <c r="CD73" s="130">
        <v>9.6211275016187408</v>
      </c>
      <c r="CE73" s="130">
        <v>1.4945362570914471</v>
      </c>
      <c r="CF73" s="146">
        <v>0.98322597006672274</v>
      </c>
      <c r="CG73" s="186">
        <f>LOG(Table22[[#This Row],[OSA]]/Table22[[#This Row],[SA]])</f>
        <v>-0.51131028702472447</v>
      </c>
      <c r="CI73" s="60"/>
      <c r="CJ73" s="81"/>
      <c r="CK73" s="81"/>
      <c r="CL73" s="60"/>
    </row>
    <row r="74" spans="1:90" ht="14.25" customHeight="1">
      <c r="A74" s="227" t="s">
        <v>136</v>
      </c>
      <c r="B74" s="229" t="s">
        <v>142</v>
      </c>
      <c r="C74" s="227" t="s">
        <v>164</v>
      </c>
      <c r="D74" s="229" t="s">
        <v>224</v>
      </c>
      <c r="E74" s="230">
        <v>31.17</v>
      </c>
      <c r="F74" s="230">
        <v>0.22</v>
      </c>
      <c r="G74" s="230">
        <f t="shared" si="3"/>
        <v>7.0580686557587423E-3</v>
      </c>
      <c r="H74" s="231">
        <f t="shared" si="4"/>
        <v>1.4937368022768398</v>
      </c>
      <c r="I74" s="231">
        <f t="shared" si="5"/>
        <v>-0.65757731917779372</v>
      </c>
      <c r="K74" s="89" t="s">
        <v>425</v>
      </c>
      <c r="L74" s="128" t="s">
        <v>142</v>
      </c>
      <c r="M74" s="128" t="s">
        <v>224</v>
      </c>
      <c r="N74" s="129">
        <v>31.17</v>
      </c>
      <c r="O74" s="129">
        <v>0.22</v>
      </c>
      <c r="P74" s="130">
        <f t="shared" si="6"/>
        <v>1.4937368022768398</v>
      </c>
      <c r="Q74" s="130">
        <f t="shared" si="7"/>
        <v>-0.65757731917779372</v>
      </c>
      <c r="R74" s="181">
        <f>LOG(Table10[[#This Row],[OSA]]/Table10[[#This Row],[SA]])</f>
        <v>-2.1513141214546336</v>
      </c>
      <c r="S74" s="135"/>
      <c r="T74" s="134" t="s">
        <v>435</v>
      </c>
      <c r="U74" s="134" t="s">
        <v>431</v>
      </c>
      <c r="V74" s="132" t="s">
        <v>87</v>
      </c>
      <c r="W74" s="128" t="s">
        <v>225</v>
      </c>
      <c r="X74" s="130">
        <v>3.878748520198716</v>
      </c>
      <c r="Y74" s="136">
        <v>0.11114326489869972</v>
      </c>
      <c r="Z74" s="136">
        <v>0.58869162290233379</v>
      </c>
      <c r="AA74" s="136">
        <v>-0.95411684970771327</v>
      </c>
      <c r="AB74" s="237">
        <f>LOG(Table12[[#This Row],[OSA]]/Table12[[#This Row],[SA]])</f>
        <v>-1.5428084726100471</v>
      </c>
      <c r="AC74" s="137"/>
      <c r="AD74" s="145"/>
      <c r="AE74" s="71"/>
      <c r="AF74" s="60"/>
      <c r="AG74" s="60"/>
      <c r="AH74" s="60"/>
      <c r="AI74" s="60"/>
      <c r="AJ74" s="60"/>
      <c r="AK74" s="60"/>
      <c r="AL74" s="60"/>
      <c r="AM74" s="134" t="s">
        <v>435</v>
      </c>
      <c r="AN74" s="64" t="s">
        <v>429</v>
      </c>
      <c r="AO74" s="128" t="s">
        <v>70</v>
      </c>
      <c r="AP74" s="128" t="s">
        <v>236</v>
      </c>
      <c r="AQ74" s="130">
        <v>67.808135835082084</v>
      </c>
      <c r="AR74" s="130">
        <v>3.0480517323291569</v>
      </c>
      <c r="AS74" s="130">
        <v>1.8312818050219628</v>
      </c>
      <c r="AT74" s="130">
        <v>0.48402233368935726</v>
      </c>
      <c r="AU74" s="239">
        <f>LOG(Table15[[#This Row],[OSA]]/Table15[[#This Row],[SA]])</f>
        <v>-1.3472594713326056</v>
      </c>
      <c r="AV74" s="130"/>
      <c r="AW74" s="89" t="s">
        <v>436</v>
      </c>
      <c r="AX74" s="64" t="s">
        <v>425</v>
      </c>
      <c r="AY74" s="128" t="s">
        <v>142</v>
      </c>
      <c r="AZ74" s="141" t="s">
        <v>136</v>
      </c>
      <c r="BA74" s="129">
        <v>78.540000000000006</v>
      </c>
      <c r="BB74" s="129">
        <v>0.68</v>
      </c>
      <c r="BC74" s="129">
        <v>1.8950908969343994</v>
      </c>
      <c r="BD74" s="129">
        <v>-0.16749108729376366</v>
      </c>
      <c r="BE74" s="181">
        <f>LOG(Table17[[#This Row],[Column6]]/Table17[[#This Row],[Column5]])</f>
        <v>-2.0625819842281632</v>
      </c>
      <c r="BF74" s="60"/>
      <c r="BG74" s="134" t="s">
        <v>435</v>
      </c>
      <c r="BH74" s="64" t="s">
        <v>427</v>
      </c>
      <c r="BI74" s="138" t="s">
        <v>155</v>
      </c>
      <c r="BJ74" s="128" t="s">
        <v>236</v>
      </c>
      <c r="BK74" s="130">
        <v>39.623651502666618</v>
      </c>
      <c r="BL74" s="130">
        <v>0.67</v>
      </c>
      <c r="BM74" s="130">
        <v>1.5979544952910154</v>
      </c>
      <c r="BN74" s="130">
        <v>-0.17392519729917355</v>
      </c>
      <c r="BO74" s="239">
        <f>LOG(Table20[[#This Row],[OSA]]/Table20[[#This Row],[SA]])</f>
        <v>-1.771879692590189</v>
      </c>
      <c r="BP74" s="60"/>
      <c r="BQ74" s="164" t="s">
        <v>142</v>
      </c>
      <c r="BR74" s="141" t="s">
        <v>136</v>
      </c>
      <c r="BS74" s="129">
        <v>31.17</v>
      </c>
      <c r="BT74" s="129">
        <v>0.22</v>
      </c>
      <c r="BU74" s="129">
        <v>1.4937368022768398</v>
      </c>
      <c r="BV74" s="129">
        <v>-0.65757731917779372</v>
      </c>
      <c r="BW74" s="181">
        <f>LOG(Table21[[#This Row],[OSA]]/Table21[[#This Row],[SA]])</f>
        <v>-2.1513141214546336</v>
      </c>
      <c r="BX74" s="129"/>
      <c r="BY74" s="60" t="s">
        <v>436</v>
      </c>
      <c r="BZ74" s="60" t="s">
        <v>430</v>
      </c>
      <c r="CA74" s="128" t="s">
        <v>45</v>
      </c>
      <c r="CB74" s="128" t="s">
        <v>45</v>
      </c>
      <c r="CC74" s="130">
        <v>24.059667426031677</v>
      </c>
      <c r="CD74" s="130">
        <v>5.6832196501602752</v>
      </c>
      <c r="CE74" s="130">
        <v>1.381289619843497</v>
      </c>
      <c r="CF74" s="146">
        <v>0.75459444137098741</v>
      </c>
      <c r="CG74" s="186">
        <f>LOG(Table22[[#This Row],[OSA]]/Table22[[#This Row],[SA]])</f>
        <v>-0.62669517847250955</v>
      </c>
      <c r="CI74" s="60"/>
      <c r="CJ74" s="81"/>
      <c r="CK74" s="81"/>
      <c r="CL74" s="60"/>
    </row>
    <row r="75" spans="1:90" ht="14.25" customHeight="1">
      <c r="A75" s="227" t="s">
        <v>136</v>
      </c>
      <c r="B75" s="229" t="s">
        <v>142</v>
      </c>
      <c r="C75" s="227" t="s">
        <v>164</v>
      </c>
      <c r="D75" s="229" t="s">
        <v>224</v>
      </c>
      <c r="E75" s="230">
        <v>58.09</v>
      </c>
      <c r="F75" s="230">
        <v>0.13</v>
      </c>
      <c r="G75" s="230">
        <f t="shared" si="3"/>
        <v>2.2379066965054224E-3</v>
      </c>
      <c r="H75" s="231">
        <f t="shared" si="4"/>
        <v>1.7641013764762288</v>
      </c>
      <c r="I75" s="231">
        <f t="shared" si="5"/>
        <v>-0.88605664769316317</v>
      </c>
      <c r="K75" s="89" t="s">
        <v>425</v>
      </c>
      <c r="L75" s="128" t="s">
        <v>142</v>
      </c>
      <c r="M75" s="128" t="s">
        <v>224</v>
      </c>
      <c r="N75" s="129">
        <v>58.09</v>
      </c>
      <c r="O75" s="129">
        <v>0.13</v>
      </c>
      <c r="P75" s="130">
        <f t="shared" si="6"/>
        <v>1.7641013764762288</v>
      </c>
      <c r="Q75" s="130">
        <f t="shared" si="7"/>
        <v>-0.88605664769316317</v>
      </c>
      <c r="R75" s="181">
        <f>LOG(Table10[[#This Row],[OSA]]/Table10[[#This Row],[SA]])</f>
        <v>-2.6501580241693921</v>
      </c>
      <c r="S75" s="135"/>
      <c r="T75" s="134" t="s">
        <v>435</v>
      </c>
      <c r="U75" s="134" t="s">
        <v>431</v>
      </c>
      <c r="V75" s="132" t="s">
        <v>87</v>
      </c>
      <c r="W75" s="128" t="s">
        <v>225</v>
      </c>
      <c r="X75" s="130">
        <v>3.0143958502312493</v>
      </c>
      <c r="Y75" s="136">
        <v>6.5370259935896402E-2</v>
      </c>
      <c r="Z75" s="136">
        <v>0.47920028324159503</v>
      </c>
      <c r="AA75" s="136">
        <v>-1.18461978811805</v>
      </c>
      <c r="AB75" s="237">
        <f>LOG(Table12[[#This Row],[OSA]]/Table12[[#This Row],[SA]])</f>
        <v>-1.6638200713596449</v>
      </c>
      <c r="AC75" s="137"/>
      <c r="AD75" s="145"/>
      <c r="AE75" s="71"/>
      <c r="AF75" s="60"/>
      <c r="AG75" s="60"/>
      <c r="AH75" s="60"/>
      <c r="AI75" s="60"/>
      <c r="AJ75" s="60"/>
      <c r="AK75" s="60"/>
      <c r="AL75" s="60"/>
      <c r="AM75" s="134" t="s">
        <v>435</v>
      </c>
      <c r="AN75" s="64" t="s">
        <v>430</v>
      </c>
      <c r="AO75" s="132" t="s">
        <v>170</v>
      </c>
      <c r="AP75" s="128" t="s">
        <v>236</v>
      </c>
      <c r="AQ75" s="130">
        <v>182.74243051772308</v>
      </c>
      <c r="AR75" s="130">
        <v>33.840000000000003</v>
      </c>
      <c r="AS75" s="130">
        <v>2.2618393968339081</v>
      </c>
      <c r="AT75" s="130">
        <v>1.529430354366986</v>
      </c>
      <c r="AU75" s="239">
        <f>LOG(Table15[[#This Row],[OSA]]/Table15[[#This Row],[SA]])</f>
        <v>-0.73240904246692229</v>
      </c>
      <c r="AV75" s="130"/>
      <c r="AW75" s="89" t="s">
        <v>436</v>
      </c>
      <c r="AX75" s="64" t="s">
        <v>425</v>
      </c>
      <c r="AY75" s="128" t="s">
        <v>142</v>
      </c>
      <c r="AZ75" s="141" t="s">
        <v>136</v>
      </c>
      <c r="BA75" s="129">
        <v>31.17</v>
      </c>
      <c r="BB75" s="129">
        <v>0.22</v>
      </c>
      <c r="BC75" s="129">
        <v>1.4937368022768398</v>
      </c>
      <c r="BD75" s="129">
        <v>-0.65757731917779372</v>
      </c>
      <c r="BE75" s="181">
        <f>LOG(Table17[[#This Row],[Column6]]/Table17[[#This Row],[Column5]])</f>
        <v>-2.1513141214546336</v>
      </c>
      <c r="BF75" s="60"/>
      <c r="BG75" s="134" t="s">
        <v>435</v>
      </c>
      <c r="BH75" s="64" t="s">
        <v>427</v>
      </c>
      <c r="BI75" s="138" t="s">
        <v>155</v>
      </c>
      <c r="BJ75" s="128" t="s">
        <v>236</v>
      </c>
      <c r="BK75" s="130">
        <v>32.949023750849747</v>
      </c>
      <c r="BL75" s="130">
        <v>1.0900000000000001</v>
      </c>
      <c r="BM75" s="130">
        <v>1.5178425513761618</v>
      </c>
      <c r="BN75" s="130">
        <v>3.7426497940623665E-2</v>
      </c>
      <c r="BO75" s="239">
        <f>LOG(Table20[[#This Row],[OSA]]/Table20[[#This Row],[SA]])</f>
        <v>-1.4804160534355379</v>
      </c>
      <c r="BP75" s="60"/>
      <c r="BQ75" s="164" t="s">
        <v>142</v>
      </c>
      <c r="BR75" s="141" t="s">
        <v>136</v>
      </c>
      <c r="BS75" s="129">
        <v>58.09</v>
      </c>
      <c r="BT75" s="129">
        <v>0.13</v>
      </c>
      <c r="BU75" s="129">
        <v>1.7641013764762288</v>
      </c>
      <c r="BV75" s="129">
        <v>-0.88605664769316317</v>
      </c>
      <c r="BW75" s="181">
        <f>LOG(Table21[[#This Row],[OSA]]/Table21[[#This Row],[SA]])</f>
        <v>-2.6501580241693921</v>
      </c>
      <c r="BX75" s="129"/>
      <c r="BY75" s="60" t="s">
        <v>436</v>
      </c>
      <c r="BZ75" s="60" t="s">
        <v>430</v>
      </c>
      <c r="CA75" s="128" t="s">
        <v>45</v>
      </c>
      <c r="CB75" s="128" t="s">
        <v>45</v>
      </c>
      <c r="CC75" s="130">
        <v>21.465874283448336</v>
      </c>
      <c r="CD75" s="130">
        <v>4.5238934211693023</v>
      </c>
      <c r="CE75" s="130">
        <v>1.3317485815526948</v>
      </c>
      <c r="CF75" s="146">
        <v>0.65551236478938346</v>
      </c>
      <c r="CG75" s="186">
        <f>LOG(Table22[[#This Row],[OSA]]/Table22[[#This Row],[SA]])</f>
        <v>-0.67623621676331136</v>
      </c>
      <c r="CI75" s="60"/>
      <c r="CJ75" s="81"/>
      <c r="CK75" s="81"/>
      <c r="CL75" s="60"/>
    </row>
    <row r="76" spans="1:90" ht="14.25" customHeight="1">
      <c r="A76" s="227" t="s">
        <v>136</v>
      </c>
      <c r="B76" s="229" t="s">
        <v>142</v>
      </c>
      <c r="C76" s="227" t="s">
        <v>164</v>
      </c>
      <c r="D76" s="229" t="s">
        <v>224</v>
      </c>
      <c r="E76" s="230">
        <v>85.6</v>
      </c>
      <c r="F76" s="230">
        <v>0.108</v>
      </c>
      <c r="G76" s="230">
        <f t="shared" si="3"/>
        <v>1.2616822429906544E-3</v>
      </c>
      <c r="H76" s="231">
        <f t="shared" si="4"/>
        <v>1.9324737646771533</v>
      </c>
      <c r="I76" s="231">
        <f t="shared" si="5"/>
        <v>-0.96657624451305035</v>
      </c>
      <c r="K76" s="89" t="s">
        <v>425</v>
      </c>
      <c r="L76" s="128" t="s">
        <v>142</v>
      </c>
      <c r="M76" s="128" t="s">
        <v>224</v>
      </c>
      <c r="N76" s="129">
        <v>85.6</v>
      </c>
      <c r="O76" s="129">
        <v>0.108</v>
      </c>
      <c r="P76" s="130">
        <f t="shared" si="6"/>
        <v>1.9324737646771533</v>
      </c>
      <c r="Q76" s="130">
        <f t="shared" si="7"/>
        <v>-0.96657624451305035</v>
      </c>
      <c r="R76" s="181">
        <f>LOG(Table10[[#This Row],[OSA]]/Table10[[#This Row],[SA]])</f>
        <v>-2.8990500091902036</v>
      </c>
      <c r="S76" s="135"/>
      <c r="T76" s="134" t="s">
        <v>435</v>
      </c>
      <c r="U76" s="134" t="s">
        <v>431</v>
      </c>
      <c r="V76" s="132" t="s">
        <v>87</v>
      </c>
      <c r="W76" s="128" t="s">
        <v>225</v>
      </c>
      <c r="X76" s="130">
        <v>3.8676272822050088</v>
      </c>
      <c r="Y76" s="136">
        <v>0.11366439300320552</v>
      </c>
      <c r="Z76" s="136">
        <v>0.58744461507979073</v>
      </c>
      <c r="AA76" s="136">
        <v>-0.94437556296503133</v>
      </c>
      <c r="AB76" s="237">
        <f>LOG(Table12[[#This Row],[OSA]]/Table12[[#This Row],[SA]])</f>
        <v>-1.531820178044822</v>
      </c>
      <c r="AC76" s="137"/>
      <c r="AD76" s="145"/>
      <c r="AE76" s="71"/>
      <c r="AF76" s="60"/>
      <c r="AG76" s="60"/>
      <c r="AH76" s="60"/>
      <c r="AI76" s="60"/>
      <c r="AJ76" s="60"/>
      <c r="AK76" s="60"/>
      <c r="AL76" s="60"/>
      <c r="AM76" s="134" t="s">
        <v>435</v>
      </c>
      <c r="AN76" s="64" t="s">
        <v>430</v>
      </c>
      <c r="AO76" s="132" t="s">
        <v>170</v>
      </c>
      <c r="AP76" s="128" t="s">
        <v>236</v>
      </c>
      <c r="AQ76" s="130">
        <v>60.049904651226953</v>
      </c>
      <c r="AR76" s="130">
        <v>8.77</v>
      </c>
      <c r="AS76" s="130">
        <v>1.7785123221555965</v>
      </c>
      <c r="AT76" s="130">
        <v>0.94299959336604045</v>
      </c>
      <c r="AU76" s="239">
        <f>LOG(Table15[[#This Row],[OSA]]/Table15[[#This Row],[SA]])</f>
        <v>-0.83551272878955607</v>
      </c>
      <c r="AV76" s="130"/>
      <c r="AW76" s="89" t="s">
        <v>436</v>
      </c>
      <c r="AX76" s="64" t="s">
        <v>425</v>
      </c>
      <c r="AY76" s="128" t="s">
        <v>142</v>
      </c>
      <c r="AZ76" s="141" t="s">
        <v>136</v>
      </c>
      <c r="BA76" s="129">
        <v>58.09</v>
      </c>
      <c r="BB76" s="129">
        <v>0.13</v>
      </c>
      <c r="BC76" s="129">
        <v>1.7641013764762288</v>
      </c>
      <c r="BD76" s="129">
        <v>-0.88605664769316317</v>
      </c>
      <c r="BE76" s="181">
        <f>LOG(Table17[[#This Row],[Column6]]/Table17[[#This Row],[Column5]])</f>
        <v>-2.6501580241693921</v>
      </c>
      <c r="BF76" s="60"/>
      <c r="BG76" s="134" t="s">
        <v>435</v>
      </c>
      <c r="BH76" s="64" t="s">
        <v>427</v>
      </c>
      <c r="BI76" s="138" t="s">
        <v>155</v>
      </c>
      <c r="BJ76" s="128" t="s">
        <v>236</v>
      </c>
      <c r="BK76" s="130">
        <v>23.679754626433063</v>
      </c>
      <c r="BL76" s="130">
        <v>0.52</v>
      </c>
      <c r="BM76" s="130">
        <v>1.3743771978423416</v>
      </c>
      <c r="BN76" s="130">
        <v>-0.28399665636520083</v>
      </c>
      <c r="BO76" s="239">
        <f>LOG(Table20[[#This Row],[OSA]]/Table20[[#This Row],[SA]])</f>
        <v>-1.6583738542075424</v>
      </c>
      <c r="BP76" s="60"/>
      <c r="BQ76" s="164" t="s">
        <v>142</v>
      </c>
      <c r="BR76" s="141" t="s">
        <v>136</v>
      </c>
      <c r="BS76" s="129">
        <v>85.6</v>
      </c>
      <c r="BT76" s="129">
        <v>0.108</v>
      </c>
      <c r="BU76" s="129">
        <v>1.9324737646771533</v>
      </c>
      <c r="BV76" s="129">
        <v>-0.96657624451305035</v>
      </c>
      <c r="BW76" s="181">
        <f>LOG(Table21[[#This Row],[OSA]]/Table21[[#This Row],[SA]])</f>
        <v>-2.8990500091902036</v>
      </c>
      <c r="BX76" s="129"/>
      <c r="BY76" s="60" t="s">
        <v>436</v>
      </c>
      <c r="BZ76" s="60" t="s">
        <v>430</v>
      </c>
      <c r="CA76" s="128" t="s">
        <v>45</v>
      </c>
      <c r="CB76" s="128" t="s">
        <v>45</v>
      </c>
      <c r="CC76" s="130">
        <v>27.487364922583897</v>
      </c>
      <c r="CD76" s="130">
        <v>7.4022991502046098</v>
      </c>
      <c r="CE76" s="130">
        <v>1.4391331081798306</v>
      </c>
      <c r="CF76" s="146">
        <v>0.86936663232054434</v>
      </c>
      <c r="CG76" s="186">
        <f>LOG(Table22[[#This Row],[OSA]]/Table22[[#This Row],[SA]])</f>
        <v>-0.56976647585928619</v>
      </c>
      <c r="CI76" s="60"/>
      <c r="CJ76" s="81"/>
      <c r="CK76" s="81"/>
      <c r="CL76" s="60"/>
    </row>
    <row r="77" spans="1:90" ht="14.25" customHeight="1">
      <c r="A77" s="227" t="s">
        <v>136</v>
      </c>
      <c r="B77" s="229" t="s">
        <v>142</v>
      </c>
      <c r="C77" s="227" t="s">
        <v>164</v>
      </c>
      <c r="D77" s="229" t="s">
        <v>224</v>
      </c>
      <c r="E77" s="230">
        <v>78.539816339744831</v>
      </c>
      <c r="F77" s="230">
        <v>0.66</v>
      </c>
      <c r="G77" s="230">
        <f t="shared" si="3"/>
        <v>8.4033809952520737E-3</v>
      </c>
      <c r="H77" s="231">
        <f t="shared" si="4"/>
        <v>1.8950898813661714</v>
      </c>
      <c r="I77" s="231">
        <f t="shared" si="5"/>
        <v>-0.18045606445813131</v>
      </c>
      <c r="K77" s="89" t="s">
        <v>425</v>
      </c>
      <c r="L77" s="128" t="s">
        <v>142</v>
      </c>
      <c r="M77" s="128" t="s">
        <v>224</v>
      </c>
      <c r="N77" s="129">
        <v>78.539816339744831</v>
      </c>
      <c r="O77" s="129">
        <v>0.66</v>
      </c>
      <c r="P77" s="130">
        <f t="shared" si="6"/>
        <v>1.8950898813661714</v>
      </c>
      <c r="Q77" s="130">
        <f t="shared" si="7"/>
        <v>-0.18045606445813131</v>
      </c>
      <c r="R77" s="181">
        <f>LOG(Table10[[#This Row],[OSA]]/Table10[[#This Row],[SA]])</f>
        <v>-2.0755459458243029</v>
      </c>
      <c r="S77" s="135"/>
      <c r="T77" s="134" t="s">
        <v>435</v>
      </c>
      <c r="U77" s="134" t="s">
        <v>431</v>
      </c>
      <c r="V77" s="132" t="s">
        <v>87</v>
      </c>
      <c r="W77" s="128" t="s">
        <v>225</v>
      </c>
      <c r="X77" s="130">
        <v>6.4914791832978969</v>
      </c>
      <c r="Y77" s="136">
        <v>0.13119448001023654</v>
      </c>
      <c r="Z77" s="136">
        <v>0.81234366874920638</v>
      </c>
      <c r="AA77" s="136">
        <v>-0.88208443745675169</v>
      </c>
      <c r="AB77" s="237">
        <f>LOG(Table12[[#This Row],[OSA]]/Table12[[#This Row],[SA]])</f>
        <v>-1.6944281062059581</v>
      </c>
      <c r="AC77" s="137"/>
      <c r="AD77" s="145"/>
      <c r="AE77" s="71"/>
      <c r="AF77" s="60"/>
      <c r="AG77" s="60"/>
      <c r="AH77" s="60"/>
      <c r="AI77" s="60"/>
      <c r="AJ77" s="60"/>
      <c r="AK77" s="60"/>
      <c r="AL77" s="60"/>
      <c r="AM77" s="134" t="s">
        <v>435</v>
      </c>
      <c r="AN77" s="64" t="s">
        <v>431</v>
      </c>
      <c r="AO77" s="132" t="s">
        <v>204</v>
      </c>
      <c r="AP77" s="128" t="s">
        <v>236</v>
      </c>
      <c r="AQ77" s="130">
        <v>185.57387804754907</v>
      </c>
      <c r="AR77" s="130">
        <v>11.4</v>
      </c>
      <c r="AS77" s="130">
        <v>2.2685168435519145</v>
      </c>
      <c r="AT77" s="130">
        <v>1.0569048513364727</v>
      </c>
      <c r="AU77" s="239">
        <f>LOG(Table15[[#This Row],[OSA]]/Table15[[#This Row],[SA]])</f>
        <v>-1.2116119922154418</v>
      </c>
      <c r="AV77" s="130"/>
      <c r="AW77" s="89" t="s">
        <v>436</v>
      </c>
      <c r="AX77" s="64" t="s">
        <v>425</v>
      </c>
      <c r="AY77" s="128" t="s">
        <v>142</v>
      </c>
      <c r="AZ77" s="141" t="s">
        <v>136</v>
      </c>
      <c r="BA77" s="129">
        <v>85.6</v>
      </c>
      <c r="BB77" s="129">
        <v>0.108</v>
      </c>
      <c r="BC77" s="129">
        <v>1.9324737646771533</v>
      </c>
      <c r="BD77" s="129">
        <v>-0.96657624451305035</v>
      </c>
      <c r="BE77" s="181">
        <f>LOG(Table17[[#This Row],[Column6]]/Table17[[#This Row],[Column5]])</f>
        <v>-2.8990500091902036</v>
      </c>
      <c r="BF77" s="60"/>
      <c r="BG77" s="134" t="s">
        <v>435</v>
      </c>
      <c r="BH77" s="64" t="s">
        <v>427</v>
      </c>
      <c r="BI77" s="138" t="s">
        <v>155</v>
      </c>
      <c r="BJ77" s="128" t="s">
        <v>236</v>
      </c>
      <c r="BK77" s="130">
        <v>47.154049093321362</v>
      </c>
      <c r="BL77" s="130">
        <v>1.21</v>
      </c>
      <c r="BM77" s="130">
        <v>1.6735189913126542</v>
      </c>
      <c r="BN77" s="130">
        <v>8.2785370316450071E-2</v>
      </c>
      <c r="BO77" s="239">
        <f>LOG(Table20[[#This Row],[OSA]]/Table20[[#This Row],[SA]])</f>
        <v>-1.5907336209962042</v>
      </c>
      <c r="BP77" s="60"/>
      <c r="BQ77" s="164" t="s">
        <v>142</v>
      </c>
      <c r="BR77" s="141" t="s">
        <v>136</v>
      </c>
      <c r="BS77" s="129">
        <v>78.539816339744831</v>
      </c>
      <c r="BT77" s="129">
        <v>0.66</v>
      </c>
      <c r="BU77" s="129">
        <v>1.8950898813661714</v>
      </c>
      <c r="BV77" s="129">
        <v>-0.18045606445813131</v>
      </c>
      <c r="BW77" s="181">
        <f>LOG(Table21[[#This Row],[OSA]]/Table21[[#This Row],[SA]])</f>
        <v>-2.0755459458243029</v>
      </c>
      <c r="BX77" s="129"/>
      <c r="BY77" s="60" t="s">
        <v>436</v>
      </c>
      <c r="BZ77" s="60" t="s">
        <v>430</v>
      </c>
      <c r="CA77" s="128" t="s">
        <v>45</v>
      </c>
      <c r="CB77" s="128" t="s">
        <v>45</v>
      </c>
      <c r="CC77" s="130">
        <v>31.62876943817864</v>
      </c>
      <c r="CD77" s="130">
        <v>9.6211275016187408</v>
      </c>
      <c r="CE77" s="130">
        <v>1.5000822954059276</v>
      </c>
      <c r="CF77" s="146">
        <v>0.98322597006672274</v>
      </c>
      <c r="CG77" s="186">
        <f>LOG(Table22[[#This Row],[OSA]]/Table22[[#This Row],[SA]])</f>
        <v>-0.51685632533920489</v>
      </c>
      <c r="CI77" s="60"/>
      <c r="CJ77" s="81"/>
      <c r="CK77" s="81"/>
      <c r="CL77" s="60"/>
    </row>
    <row r="78" spans="1:90" ht="14.25" customHeight="1">
      <c r="A78" s="227" t="s">
        <v>136</v>
      </c>
      <c r="B78" s="229" t="s">
        <v>143</v>
      </c>
      <c r="C78" s="227" t="s">
        <v>164</v>
      </c>
      <c r="D78" s="229" t="s">
        <v>224</v>
      </c>
      <c r="E78" s="230">
        <v>3.6628241793354848</v>
      </c>
      <c r="F78" s="230">
        <v>0.11198345243797574</v>
      </c>
      <c r="G78" s="230">
        <f t="shared" si="3"/>
        <v>3.0572980562308057E-2</v>
      </c>
      <c r="H78" s="231">
        <f t="shared" si="4"/>
        <v>0.56381607242457277</v>
      </c>
      <c r="I78" s="231">
        <f t="shared" si="5"/>
        <v>-0.95084614738176587</v>
      </c>
      <c r="K78" s="89" t="s">
        <v>424</v>
      </c>
      <c r="L78" s="128" t="s">
        <v>143</v>
      </c>
      <c r="M78" s="128" t="s">
        <v>224</v>
      </c>
      <c r="N78" s="129">
        <v>3.6628241793354848</v>
      </c>
      <c r="O78" s="129">
        <v>0.11198345243797574</v>
      </c>
      <c r="P78" s="130">
        <f t="shared" si="6"/>
        <v>0.56381607242457277</v>
      </c>
      <c r="Q78" s="130">
        <f t="shared" si="7"/>
        <v>-0.95084614738176587</v>
      </c>
      <c r="R78" s="181">
        <f>LOG(Table10[[#This Row],[OSA]]/Table10[[#This Row],[SA]])</f>
        <v>-1.5146622198063386</v>
      </c>
      <c r="S78" s="135"/>
      <c r="T78" s="134" t="s">
        <v>435</v>
      </c>
      <c r="U78" s="134" t="s">
        <v>431</v>
      </c>
      <c r="V78" s="132" t="s">
        <v>87</v>
      </c>
      <c r="W78" s="128" t="s">
        <v>225</v>
      </c>
      <c r="X78" s="130">
        <v>3.2157970720675841</v>
      </c>
      <c r="Y78" s="136">
        <v>0.10865041112807622</v>
      </c>
      <c r="Z78" s="136">
        <v>0.50728863545518132</v>
      </c>
      <c r="AA78" s="136">
        <v>-0.96396862599033151</v>
      </c>
      <c r="AB78" s="237">
        <f>LOG(Table12[[#This Row],[OSA]]/Table12[[#This Row],[SA]])</f>
        <v>-1.4712572614455128</v>
      </c>
      <c r="AC78" s="137"/>
      <c r="AD78" s="145"/>
      <c r="AE78" s="71"/>
      <c r="AF78" s="60"/>
      <c r="AG78" s="60"/>
      <c r="AH78" s="60"/>
      <c r="AI78" s="60"/>
      <c r="AJ78" s="60"/>
      <c r="AK78" s="60"/>
      <c r="AL78" s="60"/>
      <c r="AM78" s="134" t="s">
        <v>435</v>
      </c>
      <c r="AN78" s="64" t="s">
        <v>432</v>
      </c>
      <c r="AO78" s="132" t="s">
        <v>157</v>
      </c>
      <c r="AP78" s="128" t="s">
        <v>236</v>
      </c>
      <c r="AQ78" s="130">
        <v>37.710739342379192</v>
      </c>
      <c r="AR78" s="130">
        <v>2.5</v>
      </c>
      <c r="AS78" s="130">
        <v>1.5764650471011359</v>
      </c>
      <c r="AT78" s="130">
        <v>0.3979400086720376</v>
      </c>
      <c r="AU78" s="239">
        <f>LOG(Table15[[#This Row],[OSA]]/Table15[[#This Row],[SA]])</f>
        <v>-1.1785250384290982</v>
      </c>
      <c r="AV78" s="130"/>
      <c r="AW78" s="89" t="s">
        <v>436</v>
      </c>
      <c r="AX78" s="64" t="s">
        <v>425</v>
      </c>
      <c r="AY78" s="128" t="s">
        <v>142</v>
      </c>
      <c r="AZ78" s="141" t="s">
        <v>136</v>
      </c>
      <c r="BA78" s="129">
        <v>78.539816339744831</v>
      </c>
      <c r="BB78" s="129">
        <v>0.66</v>
      </c>
      <c r="BC78" s="129">
        <v>1.8950898813661714</v>
      </c>
      <c r="BD78" s="129">
        <v>-0.18045606445813131</v>
      </c>
      <c r="BE78" s="181">
        <f>LOG(Table17[[#This Row],[Column6]]/Table17[[#This Row],[Column5]])</f>
        <v>-2.0755459458243029</v>
      </c>
      <c r="BF78" s="60"/>
      <c r="BG78" s="134" t="s">
        <v>435</v>
      </c>
      <c r="BH78" s="64" t="s">
        <v>427</v>
      </c>
      <c r="BI78" s="138" t="s">
        <v>155</v>
      </c>
      <c r="BJ78" s="128" t="s">
        <v>236</v>
      </c>
      <c r="BK78" s="130">
        <v>30.993068164724747</v>
      </c>
      <c r="BL78" s="130">
        <v>0.56999999999999995</v>
      </c>
      <c r="BM78" s="130">
        <v>1.4912645714329729</v>
      </c>
      <c r="BN78" s="130">
        <v>-0.24412514432750865</v>
      </c>
      <c r="BO78" s="239">
        <f>LOG(Table20[[#This Row],[OSA]]/Table20[[#This Row],[SA]])</f>
        <v>-1.7353897157604814</v>
      </c>
      <c r="BP78" s="60"/>
      <c r="BQ78" s="164" t="s">
        <v>143</v>
      </c>
      <c r="BR78" s="141" t="s">
        <v>136</v>
      </c>
      <c r="BS78" s="129">
        <v>3.6628241793354848</v>
      </c>
      <c r="BT78" s="129">
        <v>0.11198345243797574</v>
      </c>
      <c r="BU78" s="129">
        <v>0.56381607242457277</v>
      </c>
      <c r="BV78" s="129">
        <v>-0.95084614738176587</v>
      </c>
      <c r="BW78" s="181">
        <f>LOG(Table21[[#This Row],[OSA]]/Table21[[#This Row],[SA]])</f>
        <v>-1.5146622198063386</v>
      </c>
      <c r="BX78" s="129"/>
      <c r="BY78" s="60" t="s">
        <v>436</v>
      </c>
      <c r="BZ78" s="60" t="s">
        <v>430</v>
      </c>
      <c r="CA78" s="128" t="s">
        <v>45</v>
      </c>
      <c r="CB78" s="128" t="s">
        <v>45</v>
      </c>
      <c r="CC78" s="130">
        <v>38.609042739263259</v>
      </c>
      <c r="CD78" s="130">
        <v>13.960182177421428</v>
      </c>
      <c r="CE78" s="130">
        <v>1.5866890339936568</v>
      </c>
      <c r="CF78" s="146">
        <v>1.1448910857751518</v>
      </c>
      <c r="CG78" s="186">
        <f>LOG(Table22[[#This Row],[OSA]]/Table22[[#This Row],[SA]])</f>
        <v>-0.44179794821850527</v>
      </c>
      <c r="CI78" s="60"/>
      <c r="CJ78" s="81"/>
      <c r="CK78" s="81"/>
      <c r="CL78" s="60"/>
    </row>
    <row r="79" spans="1:90" ht="14.25" customHeight="1">
      <c r="A79" s="227" t="s">
        <v>136</v>
      </c>
      <c r="B79" s="229" t="s">
        <v>143</v>
      </c>
      <c r="C79" s="227" t="s">
        <v>164</v>
      </c>
      <c r="D79" s="229" t="s">
        <v>224</v>
      </c>
      <c r="E79" s="230">
        <v>3.6628241793354848</v>
      </c>
      <c r="F79" s="230">
        <v>0.12047200633554425</v>
      </c>
      <c r="G79" s="230">
        <f t="shared" si="3"/>
        <v>3.2890469331072418E-2</v>
      </c>
      <c r="H79" s="231">
        <f t="shared" si="4"/>
        <v>0.56381607242457277</v>
      </c>
      <c r="I79" s="231">
        <f t="shared" si="5"/>
        <v>-0.91911385687657721</v>
      </c>
      <c r="K79" s="89" t="s">
        <v>424</v>
      </c>
      <c r="L79" s="128" t="s">
        <v>143</v>
      </c>
      <c r="M79" s="128" t="s">
        <v>224</v>
      </c>
      <c r="N79" s="129">
        <v>3.6628241793354848</v>
      </c>
      <c r="O79" s="129">
        <v>0.12047200633554425</v>
      </c>
      <c r="P79" s="130">
        <f t="shared" si="6"/>
        <v>0.56381607242457277</v>
      </c>
      <c r="Q79" s="130">
        <f t="shared" si="7"/>
        <v>-0.91911385687657721</v>
      </c>
      <c r="R79" s="181">
        <f>LOG(Table10[[#This Row],[OSA]]/Table10[[#This Row],[SA]])</f>
        <v>-1.48292992930115</v>
      </c>
      <c r="S79" s="135"/>
      <c r="T79" s="134" t="s">
        <v>435</v>
      </c>
      <c r="U79" s="134" t="s">
        <v>431</v>
      </c>
      <c r="V79" s="132" t="s">
        <v>87</v>
      </c>
      <c r="W79" s="128" t="s">
        <v>225</v>
      </c>
      <c r="X79" s="130">
        <v>5.873496492410248</v>
      </c>
      <c r="Y79" s="136">
        <v>8.8976187134970103E-2</v>
      </c>
      <c r="Z79" s="136">
        <v>0.76889671373251445</v>
      </c>
      <c r="AA79" s="136">
        <v>-1.0507262088568234</v>
      </c>
      <c r="AB79" s="237">
        <f>LOG(Table12[[#This Row],[OSA]]/Table12[[#This Row],[SA]])</f>
        <v>-1.8196229225893379</v>
      </c>
      <c r="AC79" s="137"/>
      <c r="AD79" s="145"/>
      <c r="AE79" s="71"/>
      <c r="AF79" s="60"/>
      <c r="AG79" s="60"/>
      <c r="AH79" s="60"/>
      <c r="AI79" s="60"/>
      <c r="AJ79" s="60"/>
      <c r="AK79" s="60"/>
      <c r="AL79" s="60"/>
      <c r="AM79" s="134" t="s">
        <v>435</v>
      </c>
      <c r="AN79" s="64" t="s">
        <v>432</v>
      </c>
      <c r="AO79" s="132" t="s">
        <v>157</v>
      </c>
      <c r="AP79" s="128" t="s">
        <v>236</v>
      </c>
      <c r="AQ79" s="130">
        <v>46.214356358994969</v>
      </c>
      <c r="AR79" s="130">
        <v>3.4</v>
      </c>
      <c r="AS79" s="130">
        <v>1.6647769088670858</v>
      </c>
      <c r="AT79" s="130">
        <v>0.53147891704225514</v>
      </c>
      <c r="AU79" s="239">
        <f>LOG(Table15[[#This Row],[OSA]]/Table15[[#This Row],[SA]])</f>
        <v>-1.1332979918248307</v>
      </c>
      <c r="AV79" s="130"/>
      <c r="AW79" s="89" t="s">
        <v>436</v>
      </c>
      <c r="AX79" s="64" t="s">
        <v>424</v>
      </c>
      <c r="AY79" s="128" t="s">
        <v>143</v>
      </c>
      <c r="AZ79" s="141" t="s">
        <v>136</v>
      </c>
      <c r="BA79" s="129">
        <v>3.6628241793354848</v>
      </c>
      <c r="BB79" s="129">
        <v>0.11198345243797574</v>
      </c>
      <c r="BC79" s="129">
        <v>0.56381607242457277</v>
      </c>
      <c r="BD79" s="129">
        <v>-0.95084614738176587</v>
      </c>
      <c r="BE79" s="181">
        <f>LOG(Table17[[#This Row],[Column6]]/Table17[[#This Row],[Column5]])</f>
        <v>-1.5146622198063386</v>
      </c>
      <c r="BF79" s="60"/>
      <c r="BG79" s="134" t="s">
        <v>435</v>
      </c>
      <c r="BH79" s="64" t="s">
        <v>427</v>
      </c>
      <c r="BI79" s="138" t="s">
        <v>155</v>
      </c>
      <c r="BJ79" s="128" t="s">
        <v>236</v>
      </c>
      <c r="BK79" s="130">
        <v>64.983215720974158</v>
      </c>
      <c r="BL79" s="130">
        <v>1.53</v>
      </c>
      <c r="BM79" s="130">
        <v>1.8128011987805697</v>
      </c>
      <c r="BN79" s="130">
        <v>0.18469143081759881</v>
      </c>
      <c r="BO79" s="239">
        <f>LOG(Table20[[#This Row],[OSA]]/Table20[[#This Row],[SA]])</f>
        <v>-1.6281097679629708</v>
      </c>
      <c r="BP79" s="60"/>
      <c r="BQ79" s="164" t="s">
        <v>143</v>
      </c>
      <c r="BR79" s="141" t="s">
        <v>136</v>
      </c>
      <c r="BS79" s="129">
        <v>3.6628241793354848</v>
      </c>
      <c r="BT79" s="129">
        <v>0.12047200633554425</v>
      </c>
      <c r="BU79" s="129">
        <v>0.56381607242457277</v>
      </c>
      <c r="BV79" s="129">
        <v>-0.91911385687657721</v>
      </c>
      <c r="BW79" s="181">
        <f>LOG(Table21[[#This Row],[OSA]]/Table21[[#This Row],[SA]])</f>
        <v>-1.48292992930115</v>
      </c>
      <c r="BX79" s="129"/>
      <c r="BY79" s="60" t="s">
        <v>436</v>
      </c>
      <c r="BZ79" s="60" t="s">
        <v>430</v>
      </c>
      <c r="CA79" s="128" t="s">
        <v>45</v>
      </c>
      <c r="CB79" s="128" t="s">
        <v>45</v>
      </c>
      <c r="CC79" s="130">
        <v>28.97522320332402</v>
      </c>
      <c r="CD79" s="130">
        <v>7.5233486421382407</v>
      </c>
      <c r="CE79" s="130">
        <v>1.4620267901265258</v>
      </c>
      <c r="CF79" s="146">
        <v>0.87641118807844498</v>
      </c>
      <c r="CG79" s="186">
        <f>LOG(Table22[[#This Row],[OSA]]/Table22[[#This Row],[SA]])</f>
        <v>-0.58561560204808083</v>
      </c>
      <c r="CI79" s="60"/>
      <c r="CJ79" s="81"/>
      <c r="CK79" s="81"/>
      <c r="CL79" s="60"/>
    </row>
    <row r="80" spans="1:90" ht="14.25" customHeight="1">
      <c r="A80" s="227" t="s">
        <v>136</v>
      </c>
      <c r="B80" s="229" t="s">
        <v>143</v>
      </c>
      <c r="C80" s="227" t="s">
        <v>164</v>
      </c>
      <c r="D80" s="229" t="s">
        <v>224</v>
      </c>
      <c r="E80" s="230">
        <v>3.6628241793354848</v>
      </c>
      <c r="F80" s="230">
        <v>8.4805691471403127E-2</v>
      </c>
      <c r="G80" s="230">
        <f t="shared" si="3"/>
        <v>2.3153088250823087E-2</v>
      </c>
      <c r="H80" s="231">
        <f t="shared" si="4"/>
        <v>0.56381607242457277</v>
      </c>
      <c r="I80" s="231">
        <f t="shared" si="5"/>
        <v>-1.0715750004357427</v>
      </c>
      <c r="K80" s="89" t="s">
        <v>424</v>
      </c>
      <c r="L80" s="128" t="s">
        <v>143</v>
      </c>
      <c r="M80" s="128" t="s">
        <v>224</v>
      </c>
      <c r="N80" s="129">
        <v>3.6628241793354848</v>
      </c>
      <c r="O80" s="129">
        <v>8.4805691471403127E-2</v>
      </c>
      <c r="P80" s="130">
        <f t="shared" si="6"/>
        <v>0.56381607242457277</v>
      </c>
      <c r="Q80" s="130">
        <f t="shared" si="7"/>
        <v>-1.0715750004357427</v>
      </c>
      <c r="R80" s="181">
        <f>LOG(Table10[[#This Row],[OSA]]/Table10[[#This Row],[SA]])</f>
        <v>-1.6353910728603156</v>
      </c>
      <c r="S80" s="135"/>
      <c r="T80" s="134" t="s">
        <v>435</v>
      </c>
      <c r="U80" s="134" t="s">
        <v>431</v>
      </c>
      <c r="V80" s="132" t="s">
        <v>87</v>
      </c>
      <c r="W80" s="128" t="s">
        <v>225</v>
      </c>
      <c r="X80" s="130">
        <v>11.416045048320733</v>
      </c>
      <c r="Y80" s="136">
        <v>0.28239148044587931</v>
      </c>
      <c r="Z80" s="136">
        <v>1.0575156738590881</v>
      </c>
      <c r="AA80" s="136">
        <v>-0.54914840978438217</v>
      </c>
      <c r="AB80" s="237">
        <f>LOG(Table12[[#This Row],[OSA]]/Table12[[#This Row],[SA]])</f>
        <v>-1.6066640836434702</v>
      </c>
      <c r="AC80" s="137"/>
      <c r="AD80" s="145"/>
      <c r="AE80" s="71"/>
      <c r="AF80" s="60"/>
      <c r="AG80" s="60"/>
      <c r="AH80" s="60"/>
      <c r="AI80" s="60"/>
      <c r="AJ80" s="60"/>
      <c r="AK80" s="60"/>
      <c r="AL80" s="60"/>
      <c r="AM80" s="134" t="s">
        <v>435</v>
      </c>
      <c r="AN80" s="64" t="s">
        <v>432</v>
      </c>
      <c r="AO80" s="132" t="s">
        <v>157</v>
      </c>
      <c r="AP80" s="128" t="s">
        <v>236</v>
      </c>
      <c r="AQ80" s="130">
        <v>28.928413472785532</v>
      </c>
      <c r="AR80" s="130">
        <v>1.23</v>
      </c>
      <c r="AS80" s="130">
        <v>1.4613246161952238</v>
      </c>
      <c r="AT80" s="130">
        <v>8.9905111439397931E-2</v>
      </c>
      <c r="AU80" s="239">
        <f>LOG(Table15[[#This Row],[OSA]]/Table15[[#This Row],[SA]])</f>
        <v>-1.3714195047558257</v>
      </c>
      <c r="AV80" s="130"/>
      <c r="AW80" s="89" t="s">
        <v>436</v>
      </c>
      <c r="AX80" s="64" t="s">
        <v>424</v>
      </c>
      <c r="AY80" s="128" t="s">
        <v>143</v>
      </c>
      <c r="AZ80" s="141" t="s">
        <v>136</v>
      </c>
      <c r="BA80" s="129">
        <v>3.6628241793354848</v>
      </c>
      <c r="BB80" s="129">
        <v>0.12047200633554425</v>
      </c>
      <c r="BC80" s="129">
        <v>0.56381607242457277</v>
      </c>
      <c r="BD80" s="129">
        <v>-0.91911385687657721</v>
      </c>
      <c r="BE80" s="181">
        <f>LOG(Table17[[#This Row],[Column6]]/Table17[[#This Row],[Column5]])</f>
        <v>-1.48292992930115</v>
      </c>
      <c r="BF80" s="60"/>
      <c r="BG80" s="134" t="s">
        <v>435</v>
      </c>
      <c r="BH80" s="64" t="s">
        <v>427</v>
      </c>
      <c r="BI80" s="138" t="s">
        <v>155</v>
      </c>
      <c r="BJ80" s="128" t="s">
        <v>236</v>
      </c>
      <c r="BK80" s="130">
        <v>16.00166934900037</v>
      </c>
      <c r="BL80" s="130">
        <v>3.6643536711471349</v>
      </c>
      <c r="BM80" s="130">
        <v>1.2041652921085026</v>
      </c>
      <c r="BN80" s="130">
        <v>0.56399738366803331</v>
      </c>
      <c r="BO80" s="239">
        <f>LOG(Table20[[#This Row],[OSA]]/Table20[[#This Row],[SA]])</f>
        <v>-0.64016790844046922</v>
      </c>
      <c r="BP80" s="60"/>
      <c r="BQ80" s="164" t="s">
        <v>143</v>
      </c>
      <c r="BR80" s="141" t="s">
        <v>136</v>
      </c>
      <c r="BS80" s="129">
        <v>3.6628241793354848</v>
      </c>
      <c r="BT80" s="129">
        <v>8.4805691471403127E-2</v>
      </c>
      <c r="BU80" s="129">
        <v>0.56381607242457277</v>
      </c>
      <c r="BV80" s="129">
        <v>-1.0715750004357427</v>
      </c>
      <c r="BW80" s="181">
        <f>LOG(Table21[[#This Row],[OSA]]/Table21[[#This Row],[SA]])</f>
        <v>-1.6353910728603156</v>
      </c>
      <c r="BX80" s="129"/>
      <c r="BY80" s="60" t="s">
        <v>436</v>
      </c>
      <c r="BZ80" s="60" t="s">
        <v>430</v>
      </c>
      <c r="CA80" s="128" t="s">
        <v>45</v>
      </c>
      <c r="CB80" s="128" t="s">
        <v>45</v>
      </c>
      <c r="CC80" s="130">
        <v>25.976101776574527</v>
      </c>
      <c r="CD80" s="130">
        <v>6.0262815679322808</v>
      </c>
      <c r="CE80" s="130">
        <v>1.4145739772239703</v>
      </c>
      <c r="CF80" s="146">
        <v>0.78004941949506856</v>
      </c>
      <c r="CG80" s="186">
        <f>LOG(Table22[[#This Row],[OSA]]/Table22[[#This Row],[SA]])</f>
        <v>-0.63452455772890182</v>
      </c>
      <c r="CI80" s="60"/>
      <c r="CJ80" s="81"/>
      <c r="CK80" s="81"/>
      <c r="CL80" s="60"/>
    </row>
    <row r="81" spans="1:90" ht="14.25" customHeight="1">
      <c r="A81" s="227" t="s">
        <v>136</v>
      </c>
      <c r="B81" s="229" t="s">
        <v>143</v>
      </c>
      <c r="C81" s="227" t="s">
        <v>164</v>
      </c>
      <c r="D81" s="229" t="s">
        <v>224</v>
      </c>
      <c r="E81" s="230">
        <v>3.6628241793354848</v>
      </c>
      <c r="F81" s="230">
        <v>7.3301406939424676E-2</v>
      </c>
      <c r="G81" s="230">
        <f t="shared" si="3"/>
        <v>2.0012264676248569E-2</v>
      </c>
      <c r="H81" s="231">
        <f t="shared" si="4"/>
        <v>0.56381607242457277</v>
      </c>
      <c r="I81" s="231">
        <f t="shared" si="5"/>
        <v>-1.1348876894766826</v>
      </c>
      <c r="K81" s="89" t="s">
        <v>424</v>
      </c>
      <c r="L81" s="128" t="s">
        <v>143</v>
      </c>
      <c r="M81" s="128" t="s">
        <v>224</v>
      </c>
      <c r="N81" s="129">
        <v>3.6628241793354848</v>
      </c>
      <c r="O81" s="129">
        <v>7.3301406939424676E-2</v>
      </c>
      <c r="P81" s="130">
        <f t="shared" si="6"/>
        <v>0.56381607242457277</v>
      </c>
      <c r="Q81" s="130">
        <f t="shared" si="7"/>
        <v>-1.1348876894766826</v>
      </c>
      <c r="R81" s="181">
        <f>LOG(Table10[[#This Row],[OSA]]/Table10[[#This Row],[SA]])</f>
        <v>-1.6987037619012553</v>
      </c>
      <c r="S81" s="135"/>
      <c r="T81" s="134" t="s">
        <v>435</v>
      </c>
      <c r="U81" s="134" t="s">
        <v>431</v>
      </c>
      <c r="V81" s="132" t="s">
        <v>87</v>
      </c>
      <c r="W81" s="128" t="s">
        <v>225</v>
      </c>
      <c r="X81" s="130">
        <v>10.425139601488709</v>
      </c>
      <c r="Y81" s="136">
        <v>0.31808625617596659</v>
      </c>
      <c r="Z81" s="136">
        <v>1.0180818792573327</v>
      </c>
      <c r="AA81" s="136">
        <v>-0.49745509541915994</v>
      </c>
      <c r="AB81" s="237">
        <f>LOG(Table12[[#This Row],[OSA]]/Table12[[#This Row],[SA]])</f>
        <v>-1.5155369746764926</v>
      </c>
      <c r="AC81" s="137"/>
      <c r="AD81" s="145"/>
      <c r="AE81" s="71"/>
      <c r="AF81" s="60"/>
      <c r="AG81" s="60"/>
      <c r="AH81" s="60"/>
      <c r="AI81" s="60"/>
      <c r="AJ81" s="60"/>
      <c r="AK81" s="60"/>
      <c r="AL81" s="60"/>
      <c r="AM81" s="134" t="s">
        <v>435</v>
      </c>
      <c r="AN81" s="64" t="s">
        <v>432</v>
      </c>
      <c r="AO81" s="132" t="s">
        <v>157</v>
      </c>
      <c r="AP81" s="128" t="s">
        <v>236</v>
      </c>
      <c r="AQ81" s="130">
        <v>27.061679118022479</v>
      </c>
      <c r="AR81" s="130">
        <v>0.72</v>
      </c>
      <c r="AS81" s="130">
        <v>1.4323547401207151</v>
      </c>
      <c r="AT81" s="130">
        <v>-0.14266750356873156</v>
      </c>
      <c r="AU81" s="239">
        <f>LOG(Table15[[#This Row],[OSA]]/Table15[[#This Row],[SA]])</f>
        <v>-1.5750222436894468</v>
      </c>
      <c r="AV81" s="130"/>
      <c r="AW81" s="89" t="s">
        <v>436</v>
      </c>
      <c r="AX81" s="64" t="s">
        <v>424</v>
      </c>
      <c r="AY81" s="128" t="s">
        <v>143</v>
      </c>
      <c r="AZ81" s="141" t="s">
        <v>136</v>
      </c>
      <c r="BA81" s="129">
        <v>3.6628241793354848</v>
      </c>
      <c r="BB81" s="129">
        <v>8.4805691471403127E-2</v>
      </c>
      <c r="BC81" s="129">
        <v>0.56381607242457277</v>
      </c>
      <c r="BD81" s="129">
        <v>-1.0715750004357427</v>
      </c>
      <c r="BE81" s="181">
        <f>LOG(Table17[[#This Row],[Column6]]/Table17[[#This Row],[Column5]])</f>
        <v>-1.6353910728603156</v>
      </c>
      <c r="BF81" s="60"/>
      <c r="BG81" s="134" t="s">
        <v>435</v>
      </c>
      <c r="BH81" s="64" t="s">
        <v>427</v>
      </c>
      <c r="BI81" s="138" t="s">
        <v>155</v>
      </c>
      <c r="BJ81" s="128" t="s">
        <v>236</v>
      </c>
      <c r="BK81" s="130">
        <v>24.697953884653025</v>
      </c>
      <c r="BL81" s="130">
        <v>9.9538221636339017</v>
      </c>
      <c r="BM81" s="130">
        <v>1.3926609753887154</v>
      </c>
      <c r="BN81" s="130">
        <v>0.9979898773119219</v>
      </c>
      <c r="BO81" s="239">
        <f>LOG(Table20[[#This Row],[OSA]]/Table20[[#This Row],[SA]])</f>
        <v>-0.39467109807679351</v>
      </c>
      <c r="BP81" s="60"/>
      <c r="BQ81" s="164" t="s">
        <v>143</v>
      </c>
      <c r="BR81" s="141" t="s">
        <v>136</v>
      </c>
      <c r="BS81" s="129">
        <v>3.6628241793354848</v>
      </c>
      <c r="BT81" s="129">
        <v>7.3301406939424676E-2</v>
      </c>
      <c r="BU81" s="129">
        <v>0.56381607242457277</v>
      </c>
      <c r="BV81" s="129">
        <v>-1.1348876894766826</v>
      </c>
      <c r="BW81" s="181">
        <f>LOG(Table21[[#This Row],[OSA]]/Table21[[#This Row],[SA]])</f>
        <v>-1.6987037619012553</v>
      </c>
      <c r="BX81" s="129"/>
      <c r="BY81" s="60" t="s">
        <v>436</v>
      </c>
      <c r="BZ81" s="60" t="s">
        <v>430</v>
      </c>
      <c r="CA81" s="128" t="s">
        <v>45</v>
      </c>
      <c r="CB81" s="128" t="s">
        <v>45</v>
      </c>
      <c r="CC81" s="130">
        <v>26.170723441464411</v>
      </c>
      <c r="CD81" s="130">
        <v>5.5990249670440688</v>
      </c>
      <c r="CE81" s="130">
        <v>1.4178157280771517</v>
      </c>
      <c r="CF81" s="146">
        <v>0.74811240409532187</v>
      </c>
      <c r="CG81" s="186">
        <f>LOG(Table22[[#This Row],[OSA]]/Table22[[#This Row],[SA]])</f>
        <v>-0.66970332398182997</v>
      </c>
      <c r="CI81" s="60"/>
      <c r="CJ81" s="81"/>
      <c r="CK81" s="81"/>
      <c r="CL81" s="60"/>
    </row>
    <row r="82" spans="1:90" ht="14.25" customHeight="1">
      <c r="A82" s="227" t="s">
        <v>136</v>
      </c>
      <c r="B82" s="229" t="s">
        <v>143</v>
      </c>
      <c r="C82" s="227" t="s">
        <v>164</v>
      </c>
      <c r="D82" s="229" t="s">
        <v>224</v>
      </c>
      <c r="E82" s="230">
        <v>3.6628241793354848</v>
      </c>
      <c r="F82" s="230">
        <v>4.3484425400497836E-2</v>
      </c>
      <c r="G82" s="230">
        <f t="shared" si="3"/>
        <v>1.1871829842618012E-2</v>
      </c>
      <c r="H82" s="231">
        <f t="shared" si="4"/>
        <v>0.56381607242457277</v>
      </c>
      <c r="I82" s="231">
        <f t="shared" si="5"/>
        <v>-1.3616662642817858</v>
      </c>
      <c r="K82" s="89" t="s">
        <v>424</v>
      </c>
      <c r="L82" s="128" t="s">
        <v>143</v>
      </c>
      <c r="M82" s="128" t="s">
        <v>224</v>
      </c>
      <c r="N82" s="129">
        <v>3.6628241793354848</v>
      </c>
      <c r="O82" s="129">
        <v>4.3484425400497836E-2</v>
      </c>
      <c r="P82" s="130">
        <f t="shared" si="6"/>
        <v>0.56381607242457277</v>
      </c>
      <c r="Q82" s="130">
        <f t="shared" si="7"/>
        <v>-1.3616662642817858</v>
      </c>
      <c r="R82" s="181">
        <f>LOG(Table10[[#This Row],[OSA]]/Table10[[#This Row],[SA]])</f>
        <v>-1.9254823367063587</v>
      </c>
      <c r="S82" s="135"/>
      <c r="T82" s="134" t="s">
        <v>435</v>
      </c>
      <c r="U82" s="134" t="s">
        <v>431</v>
      </c>
      <c r="V82" s="132" t="s">
        <v>87</v>
      </c>
      <c r="W82" s="128" t="s">
        <v>225</v>
      </c>
      <c r="X82" s="130">
        <v>4.2830243708259186</v>
      </c>
      <c r="Y82" s="136">
        <v>0.14516671333707715</v>
      </c>
      <c r="Z82" s="136">
        <v>0.63175054558151067</v>
      </c>
      <c r="AA82" s="136">
        <v>-0.83813295575233993</v>
      </c>
      <c r="AB82" s="237">
        <f>LOG(Table12[[#This Row],[OSA]]/Table12[[#This Row],[SA]])</f>
        <v>-1.4698835013338505</v>
      </c>
      <c r="AC82" s="137"/>
      <c r="AD82" s="145"/>
      <c r="AE82" s="71"/>
      <c r="AF82" s="60"/>
      <c r="AG82" s="60"/>
      <c r="AH82" s="60"/>
      <c r="AI82" s="60"/>
      <c r="AJ82" s="60"/>
      <c r="AK82" s="60"/>
      <c r="AL82" s="60"/>
      <c r="AM82" s="134" t="s">
        <v>435</v>
      </c>
      <c r="AN82" s="64" t="s">
        <v>433</v>
      </c>
      <c r="AO82" s="132" t="s">
        <v>172</v>
      </c>
      <c r="AP82" s="128" t="s">
        <v>236</v>
      </c>
      <c r="AQ82" s="130">
        <v>65.984956414305017</v>
      </c>
      <c r="AR82" s="130">
        <v>12.04</v>
      </c>
      <c r="AS82" s="130">
        <v>1.8194449341638153</v>
      </c>
      <c r="AT82" s="130">
        <v>1.0806264869218056</v>
      </c>
      <c r="AU82" s="239">
        <f>LOG(Table15[[#This Row],[OSA]]/Table15[[#This Row],[SA]])</f>
        <v>-0.73881844724200962</v>
      </c>
      <c r="AV82" s="130"/>
      <c r="AW82" s="89" t="s">
        <v>436</v>
      </c>
      <c r="AX82" s="64" t="s">
        <v>424</v>
      </c>
      <c r="AY82" s="128" t="s">
        <v>143</v>
      </c>
      <c r="AZ82" s="141" t="s">
        <v>136</v>
      </c>
      <c r="BA82" s="129">
        <v>3.6628241793354848</v>
      </c>
      <c r="BB82" s="129">
        <v>7.3301406939424676E-2</v>
      </c>
      <c r="BC82" s="129">
        <v>0.56381607242457277</v>
      </c>
      <c r="BD82" s="129">
        <v>-1.1348876894766826</v>
      </c>
      <c r="BE82" s="181">
        <f>LOG(Table17[[#This Row],[Column6]]/Table17[[#This Row],[Column5]])</f>
        <v>-1.6987037619012553</v>
      </c>
      <c r="BF82" s="60"/>
      <c r="BG82" s="134" t="s">
        <v>435</v>
      </c>
      <c r="BH82" s="64" t="s">
        <v>428</v>
      </c>
      <c r="BI82" s="132" t="s">
        <v>156</v>
      </c>
      <c r="BJ82" s="128" t="s">
        <v>236</v>
      </c>
      <c r="BK82" s="130">
        <v>420.06677803728667</v>
      </c>
      <c r="BL82" s="130">
        <v>5.33</v>
      </c>
      <c r="BM82" s="130">
        <v>2.6233183357022147</v>
      </c>
      <c r="BN82" s="130">
        <v>0.72672720902657229</v>
      </c>
      <c r="BO82" s="239">
        <f>LOG(Table20[[#This Row],[OSA]]/Table20[[#This Row],[SA]])</f>
        <v>-1.8965911266756426</v>
      </c>
      <c r="BP82" s="60"/>
      <c r="BQ82" s="164" t="s">
        <v>143</v>
      </c>
      <c r="BR82" s="141" t="s">
        <v>136</v>
      </c>
      <c r="BS82" s="129">
        <v>3.6628241793354848</v>
      </c>
      <c r="BT82" s="129">
        <v>4.3484425400497836E-2</v>
      </c>
      <c r="BU82" s="129">
        <v>0.56381607242457277</v>
      </c>
      <c r="BV82" s="129">
        <v>-1.3616662642817858</v>
      </c>
      <c r="BW82" s="181">
        <f>LOG(Table21[[#This Row],[OSA]]/Table21[[#This Row],[SA]])</f>
        <v>-1.9254823367063587</v>
      </c>
      <c r="BX82" s="129"/>
      <c r="BY82" s="60" t="s">
        <v>436</v>
      </c>
      <c r="BZ82" s="60" t="s">
        <v>430</v>
      </c>
      <c r="CA82" s="128" t="s">
        <v>45</v>
      </c>
      <c r="CB82" s="128" t="s">
        <v>45</v>
      </c>
      <c r="CC82" s="130">
        <v>29.593802796815851</v>
      </c>
      <c r="CD82" s="130">
        <v>7.0685834705770345</v>
      </c>
      <c r="CE82" s="130">
        <v>1.4712007754870111</v>
      </c>
      <c r="CF82" s="146">
        <v>0.84933239080549627</v>
      </c>
      <c r="CG82" s="186">
        <f>LOG(Table22[[#This Row],[OSA]]/Table22[[#This Row],[SA]])</f>
        <v>-0.62186838468151484</v>
      </c>
      <c r="CI82" s="60"/>
      <c r="CJ82" s="81"/>
      <c r="CK82" s="81"/>
      <c r="CL82" s="60"/>
    </row>
    <row r="83" spans="1:90" ht="14.25" customHeight="1">
      <c r="A83" s="227" t="s">
        <v>136</v>
      </c>
      <c r="B83" s="229" t="s">
        <v>146</v>
      </c>
      <c r="C83" s="227" t="s">
        <v>164</v>
      </c>
      <c r="D83" s="229" t="s">
        <v>224</v>
      </c>
      <c r="E83" s="230">
        <v>211.87649978809057</v>
      </c>
      <c r="F83" s="234">
        <v>1.012</v>
      </c>
      <c r="G83" s="230">
        <f t="shared" si="3"/>
        <v>4.7763673697279185E-3</v>
      </c>
      <c r="H83" s="231">
        <f t="shared" si="4"/>
        <v>2.3260827897531109</v>
      </c>
      <c r="I83" s="231">
        <f t="shared" si="5"/>
        <v>5.1805125037803143E-3</v>
      </c>
      <c r="K83" s="89" t="s">
        <v>423</v>
      </c>
      <c r="L83" s="128" t="s">
        <v>146</v>
      </c>
      <c r="M83" s="128" t="s">
        <v>224</v>
      </c>
      <c r="N83" s="129">
        <v>211.87649978809057</v>
      </c>
      <c r="O83" s="131">
        <v>1.012</v>
      </c>
      <c r="P83" s="130">
        <f t="shared" ref="P83:P103" si="8">LOG(N83)</f>
        <v>2.3260827897531109</v>
      </c>
      <c r="Q83" s="130">
        <f t="shared" ref="Q83:Q103" si="9">LOG(O83)</f>
        <v>5.1805125037803143E-3</v>
      </c>
      <c r="R83" s="181">
        <f>LOG(Table10[[#This Row],[OSA]]/Table10[[#This Row],[SA]])</f>
        <v>-2.3209022772493308</v>
      </c>
      <c r="S83" s="135"/>
      <c r="T83" s="134" t="s">
        <v>435</v>
      </c>
      <c r="U83" s="134" t="s">
        <v>431</v>
      </c>
      <c r="V83" s="132" t="s">
        <v>87</v>
      </c>
      <c r="W83" s="128" t="s">
        <v>225</v>
      </c>
      <c r="X83" s="130">
        <v>25.800329667606178</v>
      </c>
      <c r="Y83" s="136">
        <v>0.69883000703145481</v>
      </c>
      <c r="Z83" s="136">
        <v>1.411625255261971</v>
      </c>
      <c r="AA83" s="136">
        <v>-0.15562845513674939</v>
      </c>
      <c r="AB83" s="237">
        <f>LOG(Table12[[#This Row],[OSA]]/Table12[[#This Row],[SA]])</f>
        <v>-1.5672537103987203</v>
      </c>
      <c r="AC83" s="137"/>
      <c r="AD83" s="145"/>
      <c r="AE83" s="71"/>
      <c r="AF83" s="60"/>
      <c r="AG83" s="60"/>
      <c r="AH83" s="60"/>
      <c r="AI83" s="60"/>
      <c r="AJ83" s="60"/>
      <c r="AK83" s="60"/>
      <c r="AL83" s="60"/>
      <c r="AM83" s="134" t="s">
        <v>435</v>
      </c>
      <c r="AN83" s="64" t="s">
        <v>433</v>
      </c>
      <c r="AO83" s="132" t="s">
        <v>172</v>
      </c>
      <c r="AP83" s="128" t="s">
        <v>236</v>
      </c>
      <c r="AQ83" s="130">
        <v>46.295267128003474</v>
      </c>
      <c r="AR83" s="130">
        <v>4.5</v>
      </c>
      <c r="AS83" s="130">
        <v>1.6655365943601717</v>
      </c>
      <c r="AT83" s="130">
        <v>0.65321251377534373</v>
      </c>
      <c r="AU83" s="239">
        <f>LOG(Table15[[#This Row],[OSA]]/Table15[[#This Row],[SA]])</f>
        <v>-1.0123240805848279</v>
      </c>
      <c r="AV83" s="130"/>
      <c r="AW83" s="89" t="s">
        <v>436</v>
      </c>
      <c r="AX83" s="64" t="s">
        <v>424</v>
      </c>
      <c r="AY83" s="128" t="s">
        <v>143</v>
      </c>
      <c r="AZ83" s="141" t="s">
        <v>136</v>
      </c>
      <c r="BA83" s="129">
        <v>3.6628241793354848</v>
      </c>
      <c r="BB83" s="129">
        <v>4.3484425400497836E-2</v>
      </c>
      <c r="BC83" s="129">
        <v>0.56381607242457277</v>
      </c>
      <c r="BD83" s="129">
        <v>-1.3616662642817858</v>
      </c>
      <c r="BE83" s="181">
        <f>LOG(Table17[[#This Row],[Column6]]/Table17[[#This Row],[Column5]])</f>
        <v>-1.9254823367063587</v>
      </c>
      <c r="BF83" s="60"/>
      <c r="BG83" s="134" t="s">
        <v>435</v>
      </c>
      <c r="BH83" s="64" t="s">
        <v>428</v>
      </c>
      <c r="BI83" s="132" t="s">
        <v>156</v>
      </c>
      <c r="BJ83" s="128" t="s">
        <v>236</v>
      </c>
      <c r="BK83" s="130">
        <v>378.64162996858329</v>
      </c>
      <c r="BL83" s="130">
        <v>18.8</v>
      </c>
      <c r="BM83" s="130">
        <v>2.5782283610057801</v>
      </c>
      <c r="BN83" s="130">
        <v>1.2741578492636798</v>
      </c>
      <c r="BO83" s="239">
        <f>LOG(Table20[[#This Row],[OSA]]/Table20[[#This Row],[SA]])</f>
        <v>-1.3040705117421001</v>
      </c>
      <c r="BP83" s="60"/>
      <c r="BQ83" s="164" t="s">
        <v>146</v>
      </c>
      <c r="BR83" s="141" t="s">
        <v>136</v>
      </c>
      <c r="BS83" s="129">
        <v>211.87649978809057</v>
      </c>
      <c r="BT83" s="131">
        <v>1.012</v>
      </c>
      <c r="BU83" s="131">
        <v>2.3260827897531109</v>
      </c>
      <c r="BV83" s="131">
        <v>5.1805125037803143E-3</v>
      </c>
      <c r="BW83" s="184">
        <f>LOG(Table21[[#This Row],[OSA]]/Table21[[#This Row],[SA]])</f>
        <v>-2.3209022772493308</v>
      </c>
      <c r="BX83" s="131"/>
      <c r="BY83" s="60" t="s">
        <v>436</v>
      </c>
      <c r="BZ83" s="60" t="s">
        <v>430</v>
      </c>
      <c r="CA83" s="128" t="s">
        <v>45</v>
      </c>
      <c r="CB83" s="128" t="s">
        <v>45</v>
      </c>
      <c r="CC83" s="130">
        <v>41.140412435819769</v>
      </c>
      <c r="CD83" s="130">
        <v>13.202543126711104</v>
      </c>
      <c r="CE83" s="130">
        <v>1.6142686412163334</v>
      </c>
      <c r="CF83" s="146">
        <v>1.1206575948056423</v>
      </c>
      <c r="CG83" s="186">
        <f>LOG(Table22[[#This Row],[OSA]]/Table22[[#This Row],[SA]])</f>
        <v>-0.49361104641069098</v>
      </c>
      <c r="CI83" s="60"/>
      <c r="CJ83" s="81"/>
      <c r="CK83" s="81"/>
      <c r="CL83" s="60"/>
    </row>
    <row r="84" spans="1:90" ht="14.25" customHeight="1">
      <c r="A84" s="227" t="s">
        <v>136</v>
      </c>
      <c r="B84" s="229" t="s">
        <v>146</v>
      </c>
      <c r="C84" s="227" t="s">
        <v>164</v>
      </c>
      <c r="D84" s="229" t="s">
        <v>224</v>
      </c>
      <c r="E84" s="230">
        <v>275.50517539892752</v>
      </c>
      <c r="F84" s="230">
        <v>1.583</v>
      </c>
      <c r="G84" s="230">
        <f t="shared" si="3"/>
        <v>5.7458085776713229E-3</v>
      </c>
      <c r="H84" s="231">
        <f t="shared" si="4"/>
        <v>2.4401297615401978</v>
      </c>
      <c r="I84" s="231">
        <f t="shared" si="5"/>
        <v>0.19948091486235589</v>
      </c>
      <c r="K84" s="89" t="s">
        <v>423</v>
      </c>
      <c r="L84" s="128" t="s">
        <v>146</v>
      </c>
      <c r="M84" s="128" t="s">
        <v>224</v>
      </c>
      <c r="N84" s="129">
        <v>275.50517539892752</v>
      </c>
      <c r="O84" s="129">
        <v>1.583</v>
      </c>
      <c r="P84" s="130">
        <f t="shared" si="8"/>
        <v>2.4401297615401978</v>
      </c>
      <c r="Q84" s="130">
        <f t="shared" si="9"/>
        <v>0.19948091486235589</v>
      </c>
      <c r="R84" s="181">
        <f>LOG(Table10[[#This Row],[OSA]]/Table10[[#This Row],[SA]])</f>
        <v>-2.2406488466778418</v>
      </c>
      <c r="S84" s="135"/>
      <c r="T84" s="134" t="s">
        <v>435</v>
      </c>
      <c r="U84" s="134" t="s">
        <v>431</v>
      </c>
      <c r="V84" s="132" t="s">
        <v>87</v>
      </c>
      <c r="W84" s="128" t="s">
        <v>225</v>
      </c>
      <c r="X84" s="130">
        <v>117.85245016970606</v>
      </c>
      <c r="Y84" s="136">
        <v>2.2998029020604078</v>
      </c>
      <c r="Z84" s="136">
        <v>2.0713386160001104</v>
      </c>
      <c r="AA84" s="136">
        <v>0.36169061766305277</v>
      </c>
      <c r="AB84" s="237">
        <f>LOG(Table12[[#This Row],[OSA]]/Table12[[#This Row],[SA]])</f>
        <v>-1.7096479983370576</v>
      </c>
      <c r="AC84" s="137"/>
      <c r="AD84" s="145"/>
      <c r="AE84" s="71"/>
      <c r="AF84" s="60"/>
      <c r="AG84" s="60"/>
      <c r="AH84" s="60"/>
      <c r="AI84" s="60"/>
      <c r="AJ84" s="60"/>
      <c r="AK84" s="60"/>
      <c r="AL84" s="60"/>
      <c r="AM84" s="134" t="s">
        <v>435</v>
      </c>
      <c r="AN84" s="64" t="s">
        <v>433</v>
      </c>
      <c r="AO84" s="132" t="s">
        <v>172</v>
      </c>
      <c r="AP84" s="128" t="s">
        <v>236</v>
      </c>
      <c r="AQ84" s="130">
        <v>57.724737292747427</v>
      </c>
      <c r="AR84" s="130">
        <v>15.02</v>
      </c>
      <c r="AS84" s="130">
        <v>1.7613619651046792</v>
      </c>
      <c r="AT84" s="130">
        <v>1.1766699326681496</v>
      </c>
      <c r="AU84" s="239">
        <f>LOG(Table15[[#This Row],[OSA]]/Table15[[#This Row],[SA]])</f>
        <v>-0.58469203243652967</v>
      </c>
      <c r="AV84" s="130"/>
      <c r="AW84" s="89" t="s">
        <v>436</v>
      </c>
      <c r="AX84" s="64" t="s">
        <v>423</v>
      </c>
      <c r="AY84" s="128" t="s">
        <v>146</v>
      </c>
      <c r="AZ84" s="141" t="s">
        <v>136</v>
      </c>
      <c r="BA84" s="129">
        <v>211.87649978809057</v>
      </c>
      <c r="BB84" s="131">
        <v>1.012</v>
      </c>
      <c r="BC84" s="131">
        <v>2.3260827897531109</v>
      </c>
      <c r="BD84" s="131">
        <v>5.1805125037803143E-3</v>
      </c>
      <c r="BE84" s="181">
        <f>LOG(Table17[[#This Row],[Column6]]/Table17[[#This Row],[Column5]])</f>
        <v>-2.3209022772493308</v>
      </c>
      <c r="BF84" s="60"/>
      <c r="BG84" s="134" t="s">
        <v>435</v>
      </c>
      <c r="BH84" s="64" t="s">
        <v>428</v>
      </c>
      <c r="BI84" s="132" t="s">
        <v>156</v>
      </c>
      <c r="BJ84" s="128" t="s">
        <v>236</v>
      </c>
      <c r="BK84" s="130">
        <v>392.32601755027002</v>
      </c>
      <c r="BL84" s="130">
        <v>26.3</v>
      </c>
      <c r="BM84" s="130">
        <v>2.5936471098217213</v>
      </c>
      <c r="BN84" s="130">
        <v>1.4199557484897578</v>
      </c>
      <c r="BO84" s="239">
        <f>LOG(Table20[[#This Row],[OSA]]/Table20[[#This Row],[SA]])</f>
        <v>-1.1736913613319633</v>
      </c>
      <c r="BP84" s="60"/>
      <c r="BQ84" s="164" t="s">
        <v>146</v>
      </c>
      <c r="BR84" s="141" t="s">
        <v>136</v>
      </c>
      <c r="BS84" s="129">
        <v>275.50517539892752</v>
      </c>
      <c r="BT84" s="129">
        <v>1.583</v>
      </c>
      <c r="BU84" s="129">
        <v>2.4401297615401978</v>
      </c>
      <c r="BV84" s="129">
        <v>0.19948091486235589</v>
      </c>
      <c r="BW84" s="181">
        <f>LOG(Table21[[#This Row],[OSA]]/Table21[[#This Row],[SA]])</f>
        <v>-2.2406488466778418</v>
      </c>
      <c r="BX84" s="129"/>
      <c r="BY84" s="60" t="s">
        <v>436</v>
      </c>
      <c r="BZ84" s="60" t="s">
        <v>430</v>
      </c>
      <c r="CA84" s="128" t="s">
        <v>45</v>
      </c>
      <c r="CB84" s="128" t="s">
        <v>45</v>
      </c>
      <c r="CC84" s="130">
        <v>42.330541980779195</v>
      </c>
      <c r="CD84" s="130">
        <v>13.722790870145573</v>
      </c>
      <c r="CE84" s="130">
        <v>1.6266538290162935</v>
      </c>
      <c r="CF84" s="146">
        <v>1.1374424449162417</v>
      </c>
      <c r="CG84" s="186">
        <f>LOG(Table22[[#This Row],[OSA]]/Table22[[#This Row],[SA]])</f>
        <v>-0.48921138410005183</v>
      </c>
      <c r="CI84" s="60"/>
      <c r="CJ84" s="81"/>
      <c r="CK84" s="81"/>
      <c r="CL84" s="60"/>
    </row>
    <row r="85" spans="1:90" ht="14.25" customHeight="1">
      <c r="A85" s="227" t="s">
        <v>136</v>
      </c>
      <c r="B85" s="229" t="s">
        <v>146</v>
      </c>
      <c r="C85" s="227" t="s">
        <v>164</v>
      </c>
      <c r="D85" s="229" t="s">
        <v>224</v>
      </c>
      <c r="E85" s="230">
        <v>818.02374775453882</v>
      </c>
      <c r="F85" s="230">
        <v>2.6389999999999998</v>
      </c>
      <c r="G85" s="230">
        <f t="shared" si="3"/>
        <v>3.2260677116575276E-3</v>
      </c>
      <c r="H85" s="231">
        <f t="shared" si="4"/>
        <v>2.9127659117019444</v>
      </c>
      <c r="I85" s="231">
        <f t="shared" si="5"/>
        <v>0.42143939022004967</v>
      </c>
      <c r="K85" s="89" t="s">
        <v>423</v>
      </c>
      <c r="L85" s="128" t="s">
        <v>146</v>
      </c>
      <c r="M85" s="128" t="s">
        <v>224</v>
      </c>
      <c r="N85" s="129">
        <v>818.02374775453882</v>
      </c>
      <c r="O85" s="129">
        <v>2.6389999999999998</v>
      </c>
      <c r="P85" s="130">
        <f t="shared" si="8"/>
        <v>2.9127659117019444</v>
      </c>
      <c r="Q85" s="130">
        <f t="shared" si="9"/>
        <v>0.42143939022004967</v>
      </c>
      <c r="R85" s="181">
        <f>LOG(Table10[[#This Row],[OSA]]/Table10[[#This Row],[SA]])</f>
        <v>-2.4913265214818949</v>
      </c>
      <c r="S85" s="135"/>
      <c r="T85" s="134" t="s">
        <v>435</v>
      </c>
      <c r="U85" s="134" t="s">
        <v>431</v>
      </c>
      <c r="V85" s="132" t="s">
        <v>87</v>
      </c>
      <c r="W85" s="128" t="s">
        <v>225</v>
      </c>
      <c r="X85" s="129">
        <v>66.446946570134699</v>
      </c>
      <c r="Y85" s="136">
        <v>1.4176436849323941</v>
      </c>
      <c r="Z85" s="136">
        <v>1.8224750286465508</v>
      </c>
      <c r="AA85" s="136">
        <v>0.15156708760784818</v>
      </c>
      <c r="AB85" s="237">
        <f>LOG(Table12[[#This Row],[OSA]]/Table12[[#This Row],[SA]])</f>
        <v>-1.6709079410387024</v>
      </c>
      <c r="AC85" s="137"/>
      <c r="AD85" s="145"/>
      <c r="AE85" s="71"/>
      <c r="AF85" s="60"/>
      <c r="AG85" s="60"/>
      <c r="AH85" s="60"/>
      <c r="AI85" s="60"/>
      <c r="AJ85" s="60"/>
      <c r="AK85" s="60"/>
      <c r="AL85" s="60"/>
      <c r="AM85" s="134" t="s">
        <v>435</v>
      </c>
      <c r="AN85" s="64" t="s">
        <v>434</v>
      </c>
      <c r="AO85" s="132" t="s">
        <v>173</v>
      </c>
      <c r="AP85" s="128" t="s">
        <v>236</v>
      </c>
      <c r="AQ85" s="130">
        <v>232.29074403224681</v>
      </c>
      <c r="AR85" s="130">
        <v>14.44</v>
      </c>
      <c r="AS85" s="130">
        <v>2.3660319050399834</v>
      </c>
      <c r="AT85" s="130">
        <v>1.1595671932336202</v>
      </c>
      <c r="AU85" s="239">
        <f>LOG(Table15[[#This Row],[OSA]]/Table15[[#This Row],[SA]])</f>
        <v>-1.2064647118063629</v>
      </c>
      <c r="AV85" s="130"/>
      <c r="AW85" s="89" t="s">
        <v>436</v>
      </c>
      <c r="AX85" s="64" t="s">
        <v>423</v>
      </c>
      <c r="AY85" s="128" t="s">
        <v>146</v>
      </c>
      <c r="AZ85" s="141" t="s">
        <v>136</v>
      </c>
      <c r="BA85" s="129">
        <v>275.50517539892752</v>
      </c>
      <c r="BB85" s="129">
        <v>1.583</v>
      </c>
      <c r="BC85" s="129">
        <v>2.4401297615401978</v>
      </c>
      <c r="BD85" s="129">
        <v>0.19948091486235589</v>
      </c>
      <c r="BE85" s="181">
        <f>LOG(Table17[[#This Row],[Column6]]/Table17[[#This Row],[Column5]])</f>
        <v>-2.2406488466778418</v>
      </c>
      <c r="BF85" s="60"/>
      <c r="BG85" s="134" t="s">
        <v>435</v>
      </c>
      <c r="BH85" s="64" t="s">
        <v>429</v>
      </c>
      <c r="BI85" s="128" t="s">
        <v>70</v>
      </c>
      <c r="BJ85" s="128" t="s">
        <v>236</v>
      </c>
      <c r="BK85" s="130">
        <v>70.225591382019445</v>
      </c>
      <c r="BL85" s="130">
        <v>1.5393804002589984</v>
      </c>
      <c r="BM85" s="130">
        <v>1.846495405159003</v>
      </c>
      <c r="BN85" s="130">
        <v>0.18734595272264742</v>
      </c>
      <c r="BO85" s="239">
        <f>LOG(Table20[[#This Row],[OSA]]/Table20[[#This Row],[SA]])</f>
        <v>-1.6591494524363555</v>
      </c>
      <c r="BP85" s="60"/>
      <c r="BQ85" s="164" t="s">
        <v>146</v>
      </c>
      <c r="BR85" s="141" t="s">
        <v>136</v>
      </c>
      <c r="BS85" s="129">
        <v>818.02374775453882</v>
      </c>
      <c r="BT85" s="129">
        <v>2.6389999999999998</v>
      </c>
      <c r="BU85" s="129">
        <v>2.9127659117019444</v>
      </c>
      <c r="BV85" s="129">
        <v>0.42143939022004967</v>
      </c>
      <c r="BW85" s="181">
        <f>LOG(Table21[[#This Row],[OSA]]/Table21[[#This Row],[SA]])</f>
        <v>-2.4913265214818949</v>
      </c>
      <c r="BX85" s="129"/>
      <c r="BY85" s="60" t="s">
        <v>436</v>
      </c>
      <c r="BZ85" s="60" t="s">
        <v>430</v>
      </c>
      <c r="CA85" s="128" t="s">
        <v>45</v>
      </c>
      <c r="CB85" s="128" t="s">
        <v>45</v>
      </c>
      <c r="CC85" s="130">
        <v>46.171296079425403</v>
      </c>
      <c r="CD85" s="130">
        <v>16.045998637475233</v>
      </c>
      <c r="CE85" s="130">
        <v>1.6643720658494334</v>
      </c>
      <c r="CF85" s="146">
        <v>1.2053667509889359</v>
      </c>
      <c r="CG85" s="186">
        <f>LOG(Table22[[#This Row],[OSA]]/Table22[[#This Row],[SA]])</f>
        <v>-0.45900531486049756</v>
      </c>
      <c r="CI85" s="60"/>
      <c r="CJ85" s="81"/>
      <c r="CK85" s="81"/>
      <c r="CL85" s="60"/>
    </row>
    <row r="86" spans="1:90" ht="14.25" customHeight="1">
      <c r="A86" s="227" t="s">
        <v>136</v>
      </c>
      <c r="B86" s="229" t="s">
        <v>146</v>
      </c>
      <c r="C86" s="227" t="s">
        <v>164</v>
      </c>
      <c r="D86" s="229" t="s">
        <v>224</v>
      </c>
      <c r="E86" s="230">
        <v>427.10650511632247</v>
      </c>
      <c r="F86" s="230">
        <v>2.113</v>
      </c>
      <c r="G86" s="230">
        <f t="shared" si="3"/>
        <v>4.9472437780467065E-3</v>
      </c>
      <c r="H86" s="231">
        <f t="shared" si="4"/>
        <v>2.6305361860711898</v>
      </c>
      <c r="I86" s="231">
        <f t="shared" si="5"/>
        <v>0.32489949705231336</v>
      </c>
      <c r="K86" s="89" t="s">
        <v>423</v>
      </c>
      <c r="L86" s="128" t="s">
        <v>146</v>
      </c>
      <c r="M86" s="128" t="s">
        <v>224</v>
      </c>
      <c r="N86" s="129">
        <v>427.10650511632247</v>
      </c>
      <c r="O86" s="129">
        <v>2.113</v>
      </c>
      <c r="P86" s="130">
        <f t="shared" si="8"/>
        <v>2.6305361860711898</v>
      </c>
      <c r="Q86" s="130">
        <f t="shared" si="9"/>
        <v>0.32489949705231336</v>
      </c>
      <c r="R86" s="181">
        <f>LOG(Table10[[#This Row],[OSA]]/Table10[[#This Row],[SA]])</f>
        <v>-2.3056366890188764</v>
      </c>
      <c r="S86" s="135"/>
      <c r="T86" s="134" t="s">
        <v>435</v>
      </c>
      <c r="U86" s="134" t="s">
        <v>431</v>
      </c>
      <c r="V86" s="132" t="s">
        <v>87</v>
      </c>
      <c r="W86" s="128" t="s">
        <v>225</v>
      </c>
      <c r="X86" s="129">
        <v>1.7335308262508478</v>
      </c>
      <c r="Y86" s="136">
        <v>1.4476458947741766E-2</v>
      </c>
      <c r="Z86" s="136">
        <v>0.23893156883730046</v>
      </c>
      <c r="AA86" s="136">
        <v>-1.8393376568907105</v>
      </c>
      <c r="AB86" s="237">
        <f>LOG(Table12[[#This Row],[OSA]]/Table12[[#This Row],[SA]])</f>
        <v>-2.0782692257280111</v>
      </c>
      <c r="AC86" s="137"/>
      <c r="AD86" s="145"/>
      <c r="AE86" s="71"/>
      <c r="AF86" s="60"/>
      <c r="AG86" s="60"/>
      <c r="AH86" s="60"/>
      <c r="AI86" s="60"/>
      <c r="AJ86" s="60"/>
      <c r="AK86" s="60"/>
      <c r="AL86" s="60"/>
      <c r="AM86" s="134" t="s">
        <v>435</v>
      </c>
      <c r="AN86" s="64" t="s">
        <v>434</v>
      </c>
      <c r="AO86" s="132" t="s">
        <v>173</v>
      </c>
      <c r="AP86" s="128" t="s">
        <v>236</v>
      </c>
      <c r="AQ86" s="130">
        <v>81.925678248698745</v>
      </c>
      <c r="AR86" s="130">
        <v>7.67</v>
      </c>
      <c r="AS86" s="130">
        <v>1.9134200455191424</v>
      </c>
      <c r="AT86" s="130">
        <v>0.88479536394898095</v>
      </c>
      <c r="AU86" s="239">
        <f>LOG(Table15[[#This Row],[OSA]]/Table15[[#This Row],[SA]])</f>
        <v>-1.0286246815701614</v>
      </c>
      <c r="AV86" s="130"/>
      <c r="AW86" s="89" t="s">
        <v>436</v>
      </c>
      <c r="AX86" s="64" t="s">
        <v>423</v>
      </c>
      <c r="AY86" s="128" t="s">
        <v>146</v>
      </c>
      <c r="AZ86" s="141" t="s">
        <v>136</v>
      </c>
      <c r="BA86" s="129">
        <v>818.02374775453882</v>
      </c>
      <c r="BB86" s="129">
        <v>2.6389999999999998</v>
      </c>
      <c r="BC86" s="129">
        <v>2.9127659117019444</v>
      </c>
      <c r="BD86" s="129">
        <v>0.42143939022004967</v>
      </c>
      <c r="BE86" s="181">
        <f>LOG(Table17[[#This Row],[Column6]]/Table17[[#This Row],[Column5]])</f>
        <v>-2.4913265214818949</v>
      </c>
      <c r="BF86" s="60"/>
      <c r="BG86" s="134" t="s">
        <v>435</v>
      </c>
      <c r="BH86" s="64" t="s">
        <v>429</v>
      </c>
      <c r="BI86" s="128" t="s">
        <v>70</v>
      </c>
      <c r="BJ86" s="128" t="s">
        <v>236</v>
      </c>
      <c r="BK86" s="130">
        <v>67.808135835082084</v>
      </c>
      <c r="BL86" s="130">
        <v>3.0480517323291569</v>
      </c>
      <c r="BM86" s="130">
        <v>1.8312818050219628</v>
      </c>
      <c r="BN86" s="130">
        <v>0.48402233368935726</v>
      </c>
      <c r="BO86" s="239">
        <f>LOG(Table20[[#This Row],[OSA]]/Table20[[#This Row],[SA]])</f>
        <v>-1.3472594713326056</v>
      </c>
      <c r="BP86" s="60"/>
      <c r="BQ86" s="164" t="s">
        <v>146</v>
      </c>
      <c r="BR86" s="141" t="s">
        <v>136</v>
      </c>
      <c r="BS86" s="129">
        <v>427.10650511632247</v>
      </c>
      <c r="BT86" s="129">
        <v>2.113</v>
      </c>
      <c r="BU86" s="129">
        <v>2.6305361860711898</v>
      </c>
      <c r="BV86" s="129">
        <v>0.32489949705231336</v>
      </c>
      <c r="BW86" s="181">
        <f>LOG(Table21[[#This Row],[OSA]]/Table21[[#This Row],[SA]])</f>
        <v>-2.3056366890188764</v>
      </c>
      <c r="BX86" s="129"/>
      <c r="BY86" s="60" t="s">
        <v>436</v>
      </c>
      <c r="BZ86" s="60" t="s">
        <v>430</v>
      </c>
      <c r="CA86" s="128" t="s">
        <v>45</v>
      </c>
      <c r="CB86" s="128" t="s">
        <v>45</v>
      </c>
      <c r="CC86" s="130">
        <v>49.794636258479926</v>
      </c>
      <c r="CD86" s="130">
        <v>18.284560117744721</v>
      </c>
      <c r="CE86" s="130">
        <v>1.6971825642697449</v>
      </c>
      <c r="CF86" s="146">
        <v>1.2620845167257941</v>
      </c>
      <c r="CG86" s="186">
        <f>LOG(Table22[[#This Row],[OSA]]/Table22[[#This Row],[SA]])</f>
        <v>-0.43509804754395059</v>
      </c>
      <c r="CI86" s="60"/>
      <c r="CJ86" s="81"/>
      <c r="CK86" s="81"/>
      <c r="CL86" s="60"/>
    </row>
    <row r="87" spans="1:90" ht="14.25" customHeight="1">
      <c r="A87" s="227" t="s">
        <v>136</v>
      </c>
      <c r="B87" s="227" t="s">
        <v>150</v>
      </c>
      <c r="C87" s="227" t="s">
        <v>164</v>
      </c>
      <c r="D87" s="229" t="s">
        <v>224</v>
      </c>
      <c r="E87" s="230">
        <v>5.13</v>
      </c>
      <c r="F87" s="231">
        <v>0.20300000000000007</v>
      </c>
      <c r="G87" s="230">
        <v>3.9571150097465903E-2</v>
      </c>
      <c r="H87" s="231">
        <f t="shared" si="4"/>
        <v>0.71011736511181622</v>
      </c>
      <c r="I87" s="231">
        <f t="shared" si="5"/>
        <v>-0.69250396208678688</v>
      </c>
      <c r="K87" s="89" t="s">
        <v>422</v>
      </c>
      <c r="L87" s="132" t="s">
        <v>150</v>
      </c>
      <c r="M87" s="128" t="s">
        <v>224</v>
      </c>
      <c r="N87" s="129">
        <v>5.13</v>
      </c>
      <c r="O87" s="130">
        <v>0.20300000000000007</v>
      </c>
      <c r="P87" s="130">
        <f t="shared" si="8"/>
        <v>0.71011736511181622</v>
      </c>
      <c r="Q87" s="130">
        <f t="shared" si="9"/>
        <v>-0.69250396208678688</v>
      </c>
      <c r="R87" s="181">
        <f>LOG(Table10[[#This Row],[OSA]]/Table10[[#This Row],[SA]])</f>
        <v>-1.4026213271986032</v>
      </c>
      <c r="S87" s="135"/>
      <c r="T87" s="134" t="s">
        <v>435</v>
      </c>
      <c r="U87" s="134" t="s">
        <v>431</v>
      </c>
      <c r="V87" s="132" t="s">
        <v>87</v>
      </c>
      <c r="W87" s="128" t="s">
        <v>225</v>
      </c>
      <c r="X87" s="130">
        <v>0.81587161213726933</v>
      </c>
      <c r="Y87" s="136">
        <v>3.8226899408880605E-2</v>
      </c>
      <c r="Z87" s="136">
        <v>-8.8378177676563419E-2</v>
      </c>
      <c r="AA87" s="136">
        <v>-1.4176309262609241</v>
      </c>
      <c r="AB87" s="237">
        <f>LOG(Table12[[#This Row],[OSA]]/Table12[[#This Row],[SA]])</f>
        <v>-1.3292527485843608</v>
      </c>
      <c r="AC87" s="137"/>
      <c r="AD87" s="145"/>
      <c r="AE87" s="71"/>
      <c r="AF87" s="71"/>
      <c r="AG87" s="71"/>
      <c r="AH87" s="71"/>
      <c r="AI87" s="71"/>
      <c r="AJ87" s="71"/>
      <c r="AK87" s="71"/>
      <c r="AL87" s="71"/>
      <c r="AM87" s="134" t="s">
        <v>435</v>
      </c>
      <c r="AN87" s="64" t="s">
        <v>426</v>
      </c>
      <c r="AO87" s="132" t="s">
        <v>194</v>
      </c>
      <c r="AP87" s="128" t="s">
        <v>236</v>
      </c>
      <c r="AQ87" s="130">
        <v>147.9021100437952</v>
      </c>
      <c r="AR87" s="130">
        <v>4.7830000000000004</v>
      </c>
      <c r="AS87" s="130">
        <v>2.1699743698984477</v>
      </c>
      <c r="AT87" s="130">
        <v>0.67970038087196416</v>
      </c>
      <c r="AU87" s="239">
        <f>LOG(Table15[[#This Row],[OSA]]/Table15[[#This Row],[SA]])</f>
        <v>-1.4902739890264836</v>
      </c>
      <c r="AV87" s="130"/>
      <c r="AW87" s="89" t="s">
        <v>436</v>
      </c>
      <c r="AX87" s="64" t="s">
        <v>423</v>
      </c>
      <c r="AY87" s="128" t="s">
        <v>146</v>
      </c>
      <c r="AZ87" s="141" t="s">
        <v>136</v>
      </c>
      <c r="BA87" s="129">
        <v>427.10650511632247</v>
      </c>
      <c r="BB87" s="129">
        <v>2.113</v>
      </c>
      <c r="BC87" s="129">
        <v>2.6305361860711898</v>
      </c>
      <c r="BD87" s="129">
        <v>0.32489949705231336</v>
      </c>
      <c r="BE87" s="181">
        <f>LOG(Table17[[#This Row],[Column6]]/Table17[[#This Row],[Column5]])</f>
        <v>-2.3056366890188764</v>
      </c>
      <c r="BF87" s="60"/>
      <c r="BG87" s="134" t="s">
        <v>435</v>
      </c>
      <c r="BH87" s="64" t="s">
        <v>430</v>
      </c>
      <c r="BI87" s="132" t="s">
        <v>170</v>
      </c>
      <c r="BJ87" s="128" t="s">
        <v>236</v>
      </c>
      <c r="BK87" s="130">
        <v>182.74243051772308</v>
      </c>
      <c r="BL87" s="130">
        <v>33.840000000000003</v>
      </c>
      <c r="BM87" s="130">
        <v>2.2618393968339081</v>
      </c>
      <c r="BN87" s="130">
        <v>1.529430354366986</v>
      </c>
      <c r="BO87" s="239">
        <f>LOG(Table20[[#This Row],[OSA]]/Table20[[#This Row],[SA]])</f>
        <v>-0.73240904246692229</v>
      </c>
      <c r="BP87" s="60"/>
      <c r="BQ87" s="166" t="s">
        <v>150</v>
      </c>
      <c r="BR87" s="141" t="s">
        <v>136</v>
      </c>
      <c r="BS87" s="129">
        <v>5.13</v>
      </c>
      <c r="BT87" s="130">
        <v>0.20300000000000007</v>
      </c>
      <c r="BU87" s="130">
        <v>0.71011736511181622</v>
      </c>
      <c r="BV87" s="130">
        <v>-0.69250396208678688</v>
      </c>
      <c r="BW87" s="181">
        <f>LOG(Table21[[#This Row],[OSA]]/Table21[[#This Row],[SA]])</f>
        <v>-1.4026213271986032</v>
      </c>
      <c r="BX87" s="130"/>
      <c r="BY87" s="60" t="s">
        <v>436</v>
      </c>
      <c r="BZ87" s="60" t="s">
        <v>430</v>
      </c>
      <c r="CA87" s="128" t="s">
        <v>45</v>
      </c>
      <c r="CB87" s="128" t="s">
        <v>45</v>
      </c>
      <c r="CC87" s="130">
        <v>47.142362368650005</v>
      </c>
      <c r="CD87" s="130">
        <v>16.388608165905115</v>
      </c>
      <c r="CE87" s="130">
        <v>1.673411341827725</v>
      </c>
      <c r="CF87" s="146">
        <v>1.2145420718417548</v>
      </c>
      <c r="CG87" s="186">
        <f>LOG(Table22[[#This Row],[OSA]]/Table22[[#This Row],[SA]])</f>
        <v>-0.45886926998597033</v>
      </c>
      <c r="CI87" s="60"/>
      <c r="CJ87" s="81"/>
      <c r="CK87" s="81"/>
      <c r="CL87" s="60"/>
    </row>
    <row r="88" spans="1:90" ht="14.25" customHeight="1" thickBot="1">
      <c r="A88" s="227" t="s">
        <v>136</v>
      </c>
      <c r="B88" s="227" t="s">
        <v>150</v>
      </c>
      <c r="C88" s="227" t="s">
        <v>164</v>
      </c>
      <c r="D88" s="229" t="s">
        <v>224</v>
      </c>
      <c r="E88" s="230">
        <v>4.5039999999999996</v>
      </c>
      <c r="F88" s="231">
        <v>0.13500000000000004</v>
      </c>
      <c r="G88" s="230">
        <v>2.9973357015985802E-2</v>
      </c>
      <c r="H88" s="231">
        <f t="shared" si="4"/>
        <v>0.65359838184328978</v>
      </c>
      <c r="I88" s="231">
        <f t="shared" si="5"/>
        <v>-0.86966623150499378</v>
      </c>
      <c r="K88" s="89" t="s">
        <v>422</v>
      </c>
      <c r="L88" s="132" t="s">
        <v>150</v>
      </c>
      <c r="M88" s="128" t="s">
        <v>224</v>
      </c>
      <c r="N88" s="129">
        <v>4.5039999999999996</v>
      </c>
      <c r="O88" s="130">
        <v>0.13500000000000004</v>
      </c>
      <c r="P88" s="130">
        <f t="shared" si="8"/>
        <v>0.65359838184328978</v>
      </c>
      <c r="Q88" s="130">
        <f t="shared" si="9"/>
        <v>-0.86966623150499378</v>
      </c>
      <c r="R88" s="181">
        <f>LOG(Table10[[#This Row],[OSA]]/Table10[[#This Row],[SA]])</f>
        <v>-1.5232646133482834</v>
      </c>
      <c r="S88" s="135"/>
      <c r="T88" s="134" t="s">
        <v>435</v>
      </c>
      <c r="U88" s="134" t="s">
        <v>431</v>
      </c>
      <c r="V88" s="132" t="s">
        <v>87</v>
      </c>
      <c r="W88" s="128" t="s">
        <v>225</v>
      </c>
      <c r="X88" s="130">
        <v>0.92340832866964795</v>
      </c>
      <c r="Y88" s="135">
        <v>2.7369555198074279E-2</v>
      </c>
      <c r="Z88" s="135">
        <v>-3.4606212653669643E-2</v>
      </c>
      <c r="AA88" s="135">
        <v>-1.5627322605581475</v>
      </c>
      <c r="AB88" s="237">
        <f>LOG(Table12[[#This Row],[OSA]]/Table12[[#This Row],[SA]])</f>
        <v>-1.528126047904478</v>
      </c>
      <c r="AC88" s="137"/>
      <c r="AD88" s="147"/>
      <c r="AE88" s="61"/>
      <c r="AF88" s="61"/>
      <c r="AG88" s="61"/>
      <c r="AH88" s="61"/>
      <c r="AI88" s="61"/>
      <c r="AJ88" s="61"/>
      <c r="AK88" s="61"/>
      <c r="AL88" s="61"/>
      <c r="AM88" s="148" t="s">
        <v>435</v>
      </c>
      <c r="AN88" s="149" t="s">
        <v>426</v>
      </c>
      <c r="AO88" s="150" t="s">
        <v>194</v>
      </c>
      <c r="AP88" s="151" t="s">
        <v>236</v>
      </c>
      <c r="AQ88" s="152">
        <v>141.44402602782858</v>
      </c>
      <c r="AR88" s="152">
        <v>2.7789999999999999</v>
      </c>
      <c r="AS88" s="152">
        <v>2.1505846094958185</v>
      </c>
      <c r="AT88" s="152">
        <v>0.44388854677737188</v>
      </c>
      <c r="AU88" s="240">
        <f>LOG(Table15[[#This Row],[OSA]]/Table15[[#This Row],[SA]])</f>
        <v>-1.7066960627184466</v>
      </c>
      <c r="AV88" s="130"/>
      <c r="AW88" s="89" t="s">
        <v>436</v>
      </c>
      <c r="AX88" s="64" t="s">
        <v>422</v>
      </c>
      <c r="AY88" s="132" t="s">
        <v>150</v>
      </c>
      <c r="AZ88" s="141" t="s">
        <v>136</v>
      </c>
      <c r="BA88" s="129">
        <v>5.13</v>
      </c>
      <c r="BB88" s="130">
        <v>0.20300000000000007</v>
      </c>
      <c r="BC88" s="130">
        <v>0.71011736511181622</v>
      </c>
      <c r="BD88" s="130">
        <v>-0.69250396208678688</v>
      </c>
      <c r="BE88" s="181">
        <f>LOG(Table17[[#This Row],[Column6]]/Table17[[#This Row],[Column5]])</f>
        <v>-1.4026213271986032</v>
      </c>
      <c r="BF88" s="60"/>
      <c r="BG88" s="134" t="s">
        <v>435</v>
      </c>
      <c r="BH88" s="64" t="s">
        <v>430</v>
      </c>
      <c r="BI88" s="132" t="s">
        <v>170</v>
      </c>
      <c r="BJ88" s="128" t="s">
        <v>236</v>
      </c>
      <c r="BK88" s="130">
        <v>60.049904651226953</v>
      </c>
      <c r="BL88" s="130">
        <v>8.77</v>
      </c>
      <c r="BM88" s="130">
        <v>1.7785123221555965</v>
      </c>
      <c r="BN88" s="130">
        <v>0.94299959336604045</v>
      </c>
      <c r="BO88" s="239">
        <f>LOG(Table20[[#This Row],[OSA]]/Table20[[#This Row],[SA]])</f>
        <v>-0.83551272878955607</v>
      </c>
      <c r="BP88" s="60"/>
      <c r="BQ88" s="166" t="s">
        <v>150</v>
      </c>
      <c r="BR88" s="141" t="s">
        <v>136</v>
      </c>
      <c r="BS88" s="129">
        <v>4.5039999999999996</v>
      </c>
      <c r="BT88" s="130">
        <v>0.13500000000000004</v>
      </c>
      <c r="BU88" s="130">
        <v>0.65359838184328978</v>
      </c>
      <c r="BV88" s="130">
        <v>-0.86966623150499378</v>
      </c>
      <c r="BW88" s="181">
        <f>LOG(Table21[[#This Row],[OSA]]/Table21[[#This Row],[SA]])</f>
        <v>-1.5232646133482834</v>
      </c>
      <c r="BX88" s="130"/>
      <c r="BY88" s="60" t="s">
        <v>436</v>
      </c>
      <c r="BZ88" s="60" t="s">
        <v>430</v>
      </c>
      <c r="CA88" s="128" t="s">
        <v>45</v>
      </c>
      <c r="CB88" s="128" t="s">
        <v>45</v>
      </c>
      <c r="CC88" s="130">
        <v>35.276189924922924</v>
      </c>
      <c r="CD88" s="130">
        <v>8.7092016940979615</v>
      </c>
      <c r="CE88" s="130">
        <v>1.5474816721531583</v>
      </c>
      <c r="CF88" s="146">
        <v>0.939978348378811</v>
      </c>
      <c r="CG88" s="186">
        <f>LOG(Table22[[#This Row],[OSA]]/Table22[[#This Row],[SA]])</f>
        <v>-0.60750332377434735</v>
      </c>
      <c r="CI88" s="60"/>
      <c r="CJ88" s="81"/>
      <c r="CK88" s="81"/>
      <c r="CL88" s="60"/>
    </row>
    <row r="89" spans="1:90" ht="14.25" customHeight="1">
      <c r="A89" s="227" t="s">
        <v>136</v>
      </c>
      <c r="B89" s="227" t="s">
        <v>150</v>
      </c>
      <c r="C89" s="227" t="s">
        <v>164</v>
      </c>
      <c r="D89" s="229" t="s">
        <v>224</v>
      </c>
      <c r="E89" s="230">
        <v>9.6859999999999999</v>
      </c>
      <c r="F89" s="231">
        <v>0.2110000000000001</v>
      </c>
      <c r="G89" s="230">
        <v>2.178401817055545E-2</v>
      </c>
      <c r="H89" s="231">
        <f t="shared" si="4"/>
        <v>0.98614446471052053</v>
      </c>
      <c r="I89" s="231">
        <f t="shared" si="5"/>
        <v>-0.67571754470230716</v>
      </c>
      <c r="K89" s="89" t="s">
        <v>422</v>
      </c>
      <c r="L89" s="132" t="s">
        <v>150</v>
      </c>
      <c r="M89" s="128" t="s">
        <v>224</v>
      </c>
      <c r="N89" s="129">
        <v>9.6859999999999999</v>
      </c>
      <c r="O89" s="130">
        <v>0.2110000000000001</v>
      </c>
      <c r="P89" s="130">
        <f t="shared" si="8"/>
        <v>0.98614446471052053</v>
      </c>
      <c r="Q89" s="130">
        <f t="shared" si="9"/>
        <v>-0.67571754470230716</v>
      </c>
      <c r="R89" s="181">
        <f>LOG(Table10[[#This Row],[OSA]]/Table10[[#This Row],[SA]])</f>
        <v>-1.6618620094128278</v>
      </c>
      <c r="S89" s="135"/>
      <c r="T89" s="134" t="s">
        <v>435</v>
      </c>
      <c r="U89" s="134" t="s">
        <v>431</v>
      </c>
      <c r="V89" s="132" t="s">
        <v>87</v>
      </c>
      <c r="W89" s="128" t="s">
        <v>225</v>
      </c>
      <c r="X89" s="130">
        <v>1.1446204337795196</v>
      </c>
      <c r="Y89" s="136">
        <v>3.9711301937701782E-2</v>
      </c>
      <c r="Z89" s="136">
        <v>5.8661494672560224E-2</v>
      </c>
      <c r="AA89" s="136">
        <v>-1.4010858743289443</v>
      </c>
      <c r="AB89" s="237">
        <f>LOG(Table12[[#This Row],[OSA]]/Table12[[#This Row],[SA]])</f>
        <v>-1.4597473690015046</v>
      </c>
      <c r="AC89" s="137"/>
      <c r="AD89" s="137"/>
      <c r="AE89" s="60"/>
      <c r="AF89" s="60"/>
      <c r="AG89" s="60"/>
      <c r="AH89" s="60"/>
      <c r="AI89" s="60"/>
      <c r="AJ89" s="60"/>
      <c r="AK89" s="60"/>
      <c r="AL89" s="60"/>
      <c r="AM89" s="60"/>
      <c r="AN89" s="60"/>
      <c r="AO89" s="60"/>
      <c r="AP89" s="60"/>
      <c r="AQ89" s="60"/>
      <c r="AR89" s="60"/>
      <c r="AS89" s="60"/>
      <c r="AT89" s="60"/>
      <c r="AU89" s="60"/>
      <c r="AV89" s="60"/>
      <c r="AW89" s="89" t="s">
        <v>436</v>
      </c>
      <c r="AX89" s="64" t="s">
        <v>422</v>
      </c>
      <c r="AY89" s="132" t="s">
        <v>150</v>
      </c>
      <c r="AZ89" s="141" t="s">
        <v>136</v>
      </c>
      <c r="BA89" s="129">
        <v>4.5039999999999996</v>
      </c>
      <c r="BB89" s="130">
        <v>0.13500000000000004</v>
      </c>
      <c r="BC89" s="130">
        <v>0.65359838184328978</v>
      </c>
      <c r="BD89" s="130">
        <v>-0.86966623150499378</v>
      </c>
      <c r="BE89" s="181">
        <f>LOG(Table17[[#This Row],[Column6]]/Table17[[#This Row],[Column5]])</f>
        <v>-1.5232646133482834</v>
      </c>
      <c r="BF89" s="60"/>
      <c r="BG89" s="134" t="s">
        <v>435</v>
      </c>
      <c r="BH89" s="64" t="s">
        <v>431</v>
      </c>
      <c r="BI89" s="132" t="s">
        <v>204</v>
      </c>
      <c r="BJ89" s="128" t="s">
        <v>236</v>
      </c>
      <c r="BK89" s="130">
        <v>185.57387804754907</v>
      </c>
      <c r="BL89" s="130">
        <v>11.4</v>
      </c>
      <c r="BM89" s="130">
        <v>2.2685168435519145</v>
      </c>
      <c r="BN89" s="130">
        <v>1.0569048513364727</v>
      </c>
      <c r="BO89" s="239">
        <f>LOG(Table20[[#This Row],[OSA]]/Table20[[#This Row],[SA]])</f>
        <v>-1.2116119922154418</v>
      </c>
      <c r="BP89" s="60"/>
      <c r="BQ89" s="166" t="s">
        <v>150</v>
      </c>
      <c r="BR89" s="141" t="s">
        <v>136</v>
      </c>
      <c r="BS89" s="129">
        <v>9.6859999999999999</v>
      </c>
      <c r="BT89" s="130">
        <v>0.2110000000000001</v>
      </c>
      <c r="BU89" s="130">
        <v>0.98614446471052053</v>
      </c>
      <c r="BV89" s="130">
        <v>-0.67571754470230716</v>
      </c>
      <c r="BW89" s="181">
        <f>LOG(Table21[[#This Row],[OSA]]/Table21[[#This Row],[SA]])</f>
        <v>-1.6618620094128278</v>
      </c>
      <c r="BX89" s="130"/>
      <c r="BY89" s="60" t="s">
        <v>436</v>
      </c>
      <c r="BZ89" s="60" t="s">
        <v>430</v>
      </c>
      <c r="CA89" s="128" t="s">
        <v>45</v>
      </c>
      <c r="CB89" s="128" t="s">
        <v>45</v>
      </c>
      <c r="CC89" s="130">
        <v>46.466919948128194</v>
      </c>
      <c r="CD89" s="130">
        <v>15.039884740607173</v>
      </c>
      <c r="CE89" s="130">
        <v>1.6671438862971628</v>
      </c>
      <c r="CF89" s="146">
        <v>1.17724450801692</v>
      </c>
      <c r="CG89" s="186">
        <f>LOG(Table22[[#This Row],[OSA]]/Table22[[#This Row],[SA]])</f>
        <v>-0.48989937828024277</v>
      </c>
      <c r="CI89" s="60"/>
      <c r="CJ89" s="81"/>
      <c r="CK89" s="81"/>
      <c r="CL89" s="60"/>
    </row>
    <row r="90" spans="1:90" ht="14.25" customHeight="1">
      <c r="A90" s="227" t="s">
        <v>136</v>
      </c>
      <c r="B90" s="227" t="s">
        <v>150</v>
      </c>
      <c r="C90" s="227" t="s">
        <v>164</v>
      </c>
      <c r="D90" s="229" t="s">
        <v>224</v>
      </c>
      <c r="E90" s="230">
        <v>1.6919999999999999</v>
      </c>
      <c r="F90" s="231">
        <v>5.2999999999999999E-2</v>
      </c>
      <c r="G90" s="230">
        <v>3.1323877068557916E-2</v>
      </c>
      <c r="H90" s="231">
        <f t="shared" si="4"/>
        <v>0.22840035870300471</v>
      </c>
      <c r="I90" s="231">
        <f t="shared" si="5"/>
        <v>-1.2757241303992111</v>
      </c>
      <c r="K90" s="89" t="s">
        <v>422</v>
      </c>
      <c r="L90" s="132" t="s">
        <v>150</v>
      </c>
      <c r="M90" s="128" t="s">
        <v>224</v>
      </c>
      <c r="N90" s="129">
        <v>1.6919999999999999</v>
      </c>
      <c r="O90" s="130">
        <v>5.2999999999999999E-2</v>
      </c>
      <c r="P90" s="130">
        <f t="shared" si="8"/>
        <v>0.22840035870300471</v>
      </c>
      <c r="Q90" s="130">
        <f t="shared" si="9"/>
        <v>-1.2757241303992111</v>
      </c>
      <c r="R90" s="181">
        <f>LOG(Table10[[#This Row],[OSA]]/Table10[[#This Row],[SA]])</f>
        <v>-1.5041244891022156</v>
      </c>
      <c r="S90" s="135"/>
      <c r="T90" s="134" t="s">
        <v>435</v>
      </c>
      <c r="U90" s="134" t="s">
        <v>431</v>
      </c>
      <c r="V90" s="132" t="s">
        <v>87</v>
      </c>
      <c r="W90" s="128" t="s">
        <v>225</v>
      </c>
      <c r="X90" s="129">
        <v>0.41153292965699495</v>
      </c>
      <c r="Y90" s="136">
        <v>2.1502630917495342E-2</v>
      </c>
      <c r="Z90" s="136">
        <v>-0.38559540809171172</v>
      </c>
      <c r="AA90" s="136">
        <v>-1.6675083994775239</v>
      </c>
      <c r="AB90" s="237">
        <f>LOG(Table12[[#This Row],[OSA]]/Table12[[#This Row],[SA]])</f>
        <v>-1.2819129913858123</v>
      </c>
      <c r="AC90" s="137"/>
      <c r="AD90" s="137"/>
      <c r="AT90" s="60"/>
      <c r="AU90" s="60"/>
      <c r="AW90" s="89" t="s">
        <v>436</v>
      </c>
      <c r="AX90" s="64" t="s">
        <v>422</v>
      </c>
      <c r="AY90" s="132" t="s">
        <v>150</v>
      </c>
      <c r="AZ90" s="141" t="s">
        <v>136</v>
      </c>
      <c r="BA90" s="129">
        <v>9.6859999999999999</v>
      </c>
      <c r="BB90" s="130">
        <v>0.2110000000000001</v>
      </c>
      <c r="BC90" s="130">
        <v>0.98614446471052053</v>
      </c>
      <c r="BD90" s="130">
        <v>-0.67571754470230716</v>
      </c>
      <c r="BE90" s="181">
        <f>LOG(Table17[[#This Row],[Column6]]/Table17[[#This Row],[Column5]])</f>
        <v>-1.6618620094128278</v>
      </c>
      <c r="BF90" s="60"/>
      <c r="BG90" s="134" t="s">
        <v>435</v>
      </c>
      <c r="BH90" s="64" t="s">
        <v>432</v>
      </c>
      <c r="BI90" s="132" t="s">
        <v>157</v>
      </c>
      <c r="BJ90" s="128" t="s">
        <v>236</v>
      </c>
      <c r="BK90" s="130">
        <v>37.710739342379192</v>
      </c>
      <c r="BL90" s="130">
        <v>2.5</v>
      </c>
      <c r="BM90" s="130">
        <v>1.5764650471011359</v>
      </c>
      <c r="BN90" s="130">
        <v>0.3979400086720376</v>
      </c>
      <c r="BO90" s="239">
        <f>LOG(Table20[[#This Row],[OSA]]/Table20[[#This Row],[SA]])</f>
        <v>-1.1785250384290982</v>
      </c>
      <c r="BP90" s="60"/>
      <c r="BQ90" s="166" t="s">
        <v>150</v>
      </c>
      <c r="BR90" s="141" t="s">
        <v>136</v>
      </c>
      <c r="BS90" s="129">
        <v>1.6919999999999999</v>
      </c>
      <c r="BT90" s="130">
        <v>5.2999999999999999E-2</v>
      </c>
      <c r="BU90" s="130">
        <v>0.22840035870300471</v>
      </c>
      <c r="BV90" s="130">
        <v>-1.2757241303992111</v>
      </c>
      <c r="BW90" s="181">
        <f>LOG(Table21[[#This Row],[OSA]]/Table21[[#This Row],[SA]])</f>
        <v>-1.5041244891022156</v>
      </c>
      <c r="BX90" s="130"/>
      <c r="BY90" s="60" t="s">
        <v>436</v>
      </c>
      <c r="BZ90" s="60" t="s">
        <v>430</v>
      </c>
      <c r="CA90" s="128" t="s">
        <v>45</v>
      </c>
      <c r="CB90" s="128" t="s">
        <v>45</v>
      </c>
      <c r="CC90" s="130">
        <v>60.403244870938273</v>
      </c>
      <c r="CD90" s="130">
        <v>25.071872871055046</v>
      </c>
      <c r="CE90" s="130">
        <v>1.7810602696093818</v>
      </c>
      <c r="CF90" s="146">
        <v>1.3991867770050486</v>
      </c>
      <c r="CG90" s="186">
        <f>LOG(Table22[[#This Row],[OSA]]/Table22[[#This Row],[SA]])</f>
        <v>-0.38187349260433318</v>
      </c>
      <c r="CI90" s="60"/>
      <c r="CJ90" s="81"/>
      <c r="CK90" s="81"/>
      <c r="CL90" s="60"/>
    </row>
    <row r="91" spans="1:90" ht="14.25" customHeight="1">
      <c r="A91" s="227" t="s">
        <v>136</v>
      </c>
      <c r="B91" s="227" t="s">
        <v>150</v>
      </c>
      <c r="C91" s="227" t="s">
        <v>164</v>
      </c>
      <c r="D91" s="229" t="s">
        <v>224</v>
      </c>
      <c r="E91" s="230">
        <v>1.3120000000000001</v>
      </c>
      <c r="F91" s="231">
        <v>3.2000000000000001E-2</v>
      </c>
      <c r="G91" s="230">
        <v>2.4390243902439025E-2</v>
      </c>
      <c r="H91" s="231">
        <f t="shared" si="4"/>
        <v>0.11793383503964149</v>
      </c>
      <c r="I91" s="231">
        <f t="shared" si="5"/>
        <v>-1.494850021680094</v>
      </c>
      <c r="K91" s="89" t="s">
        <v>422</v>
      </c>
      <c r="L91" s="132" t="s">
        <v>150</v>
      </c>
      <c r="M91" s="128" t="s">
        <v>224</v>
      </c>
      <c r="N91" s="129">
        <v>1.3120000000000001</v>
      </c>
      <c r="O91" s="130">
        <v>3.2000000000000001E-2</v>
      </c>
      <c r="P91" s="130">
        <f t="shared" si="8"/>
        <v>0.11793383503964149</v>
      </c>
      <c r="Q91" s="130">
        <f t="shared" si="9"/>
        <v>-1.494850021680094</v>
      </c>
      <c r="R91" s="181">
        <f>LOG(Table10[[#This Row],[OSA]]/Table10[[#This Row],[SA]])</f>
        <v>-1.6127838567197355</v>
      </c>
      <c r="S91" s="135"/>
      <c r="T91" s="134" t="s">
        <v>435</v>
      </c>
      <c r="U91" s="134" t="s">
        <v>431</v>
      </c>
      <c r="V91" s="132" t="s">
        <v>87</v>
      </c>
      <c r="W91" s="128" t="s">
        <v>225</v>
      </c>
      <c r="X91" s="129">
        <v>0.98150266001983033</v>
      </c>
      <c r="Y91" s="136">
        <v>3.9213359502107796E-2</v>
      </c>
      <c r="Z91" s="136">
        <v>-8.1085190590145829E-3</v>
      </c>
      <c r="AA91" s="136">
        <v>-1.4065659490610021</v>
      </c>
      <c r="AB91" s="237">
        <f>LOG(Table12[[#This Row],[OSA]]/Table12[[#This Row],[SA]])</f>
        <v>-1.3984574300019876</v>
      </c>
      <c r="AC91" s="137"/>
      <c r="AD91" s="137"/>
      <c r="AW91" s="89" t="s">
        <v>436</v>
      </c>
      <c r="AX91" s="64" t="s">
        <v>422</v>
      </c>
      <c r="AY91" s="132" t="s">
        <v>150</v>
      </c>
      <c r="AZ91" s="141" t="s">
        <v>136</v>
      </c>
      <c r="BA91" s="129">
        <v>1.6919999999999999</v>
      </c>
      <c r="BB91" s="130">
        <v>5.2999999999999999E-2</v>
      </c>
      <c r="BC91" s="130">
        <v>0.22840035870300471</v>
      </c>
      <c r="BD91" s="130">
        <v>-1.2757241303992111</v>
      </c>
      <c r="BE91" s="181">
        <f>LOG(Table17[[#This Row],[Column6]]/Table17[[#This Row],[Column5]])</f>
        <v>-1.5041244891022156</v>
      </c>
      <c r="BF91" s="60"/>
      <c r="BG91" s="134" t="s">
        <v>435</v>
      </c>
      <c r="BH91" s="64" t="s">
        <v>432</v>
      </c>
      <c r="BI91" s="132" t="s">
        <v>157</v>
      </c>
      <c r="BJ91" s="128" t="s">
        <v>236</v>
      </c>
      <c r="BK91" s="130">
        <v>46.214356358994969</v>
      </c>
      <c r="BL91" s="130">
        <v>3.4</v>
      </c>
      <c r="BM91" s="130">
        <v>1.6647769088670858</v>
      </c>
      <c r="BN91" s="130">
        <v>0.53147891704225514</v>
      </c>
      <c r="BO91" s="239">
        <f>LOG(Table20[[#This Row],[OSA]]/Table20[[#This Row],[SA]])</f>
        <v>-1.1332979918248307</v>
      </c>
      <c r="BP91" s="60"/>
      <c r="BQ91" s="166" t="s">
        <v>150</v>
      </c>
      <c r="BR91" s="141" t="s">
        <v>136</v>
      </c>
      <c r="BS91" s="129">
        <v>1.3120000000000001</v>
      </c>
      <c r="BT91" s="130">
        <v>3.2000000000000001E-2</v>
      </c>
      <c r="BU91" s="130">
        <v>0.11793383503964149</v>
      </c>
      <c r="BV91" s="130">
        <v>-1.494850021680094</v>
      </c>
      <c r="BW91" s="181">
        <f>LOG(Table21[[#This Row],[OSA]]/Table21[[#This Row],[SA]])</f>
        <v>-1.6127838567197355</v>
      </c>
      <c r="BX91" s="130"/>
      <c r="BY91" s="60" t="s">
        <v>436</v>
      </c>
      <c r="BZ91" s="60" t="s">
        <v>430</v>
      </c>
      <c r="CA91" s="128" t="s">
        <v>45</v>
      </c>
      <c r="CB91" s="128" t="s">
        <v>45</v>
      </c>
      <c r="CC91" s="130">
        <v>36.097417952534563</v>
      </c>
      <c r="CD91" s="130">
        <v>8.7092016940979615</v>
      </c>
      <c r="CE91" s="130">
        <v>1.5574761379424711</v>
      </c>
      <c r="CF91" s="146">
        <v>0.939978348378811</v>
      </c>
      <c r="CG91" s="186">
        <f>LOG(Table22[[#This Row],[OSA]]/Table22[[#This Row],[SA]])</f>
        <v>-0.61749778956366008</v>
      </c>
      <c r="CI91" s="60"/>
      <c r="CJ91" s="81"/>
      <c r="CK91" s="81"/>
      <c r="CL91" s="60"/>
    </row>
    <row r="92" spans="1:90" ht="14.25" customHeight="1">
      <c r="A92" s="227" t="s">
        <v>136</v>
      </c>
      <c r="B92" s="227" t="s">
        <v>150</v>
      </c>
      <c r="C92" s="227" t="s">
        <v>164</v>
      </c>
      <c r="D92" s="229" t="s">
        <v>224</v>
      </c>
      <c r="E92" s="230">
        <v>1.6060000000000001</v>
      </c>
      <c r="F92" s="231">
        <v>2.8000000000000011E-2</v>
      </c>
      <c r="G92" s="230">
        <v>1.7434620174346209E-2</v>
      </c>
      <c r="H92" s="231">
        <f t="shared" si="4"/>
        <v>0.20574554094266218</v>
      </c>
      <c r="I92" s="231">
        <f t="shared" si="5"/>
        <v>-1.5528419686577806</v>
      </c>
      <c r="K92" s="89" t="s">
        <v>422</v>
      </c>
      <c r="L92" s="132" t="s">
        <v>150</v>
      </c>
      <c r="M92" s="128" t="s">
        <v>224</v>
      </c>
      <c r="N92" s="129">
        <v>1.6060000000000001</v>
      </c>
      <c r="O92" s="130">
        <v>2.8000000000000011E-2</v>
      </c>
      <c r="P92" s="130">
        <f t="shared" si="8"/>
        <v>0.20574554094266218</v>
      </c>
      <c r="Q92" s="130">
        <f t="shared" si="9"/>
        <v>-1.5528419686577806</v>
      </c>
      <c r="R92" s="181">
        <f>LOG(Table10[[#This Row],[OSA]]/Table10[[#This Row],[SA]])</f>
        <v>-1.7585875096004426</v>
      </c>
      <c r="S92" s="135"/>
      <c r="T92" s="134" t="s">
        <v>435</v>
      </c>
      <c r="U92" s="134" t="s">
        <v>431</v>
      </c>
      <c r="V92" s="132" t="s">
        <v>87</v>
      </c>
      <c r="W92" s="128" t="s">
        <v>225</v>
      </c>
      <c r="X92" s="129">
        <v>0.5645818989619289</v>
      </c>
      <c r="Y92" s="136">
        <v>2.8205218843929167E-2</v>
      </c>
      <c r="Z92" s="136">
        <v>-0.24827304986421134</v>
      </c>
      <c r="AA92" s="136">
        <v>-1.5496705262402319</v>
      </c>
      <c r="AB92" s="237">
        <f>LOG(Table12[[#This Row],[OSA]]/Table12[[#This Row],[SA]])</f>
        <v>-1.3013974763760208</v>
      </c>
      <c r="AC92" s="137"/>
      <c r="AD92" s="137"/>
      <c r="AW92" s="89" t="s">
        <v>436</v>
      </c>
      <c r="AX92" s="64" t="s">
        <v>422</v>
      </c>
      <c r="AY92" s="132" t="s">
        <v>150</v>
      </c>
      <c r="AZ92" s="141" t="s">
        <v>136</v>
      </c>
      <c r="BA92" s="129">
        <v>1.3120000000000001</v>
      </c>
      <c r="BB92" s="130">
        <v>3.2000000000000001E-2</v>
      </c>
      <c r="BC92" s="130">
        <v>0.11793383503964149</v>
      </c>
      <c r="BD92" s="130">
        <v>-1.494850021680094</v>
      </c>
      <c r="BE92" s="181">
        <f>LOG(Table17[[#This Row],[Column6]]/Table17[[#This Row],[Column5]])</f>
        <v>-1.6127838567197355</v>
      </c>
      <c r="BF92" s="60"/>
      <c r="BG92" s="134" t="s">
        <v>435</v>
      </c>
      <c r="BH92" s="64" t="s">
        <v>432</v>
      </c>
      <c r="BI92" s="132" t="s">
        <v>157</v>
      </c>
      <c r="BJ92" s="128" t="s">
        <v>236</v>
      </c>
      <c r="BK92" s="130">
        <v>28.928413472785532</v>
      </c>
      <c r="BL92" s="130">
        <v>1.23</v>
      </c>
      <c r="BM92" s="130">
        <v>1.4613246161952238</v>
      </c>
      <c r="BN92" s="130">
        <v>8.9905111439397931E-2</v>
      </c>
      <c r="BO92" s="239">
        <f>LOG(Table20[[#This Row],[OSA]]/Table20[[#This Row],[SA]])</f>
        <v>-1.3714195047558257</v>
      </c>
      <c r="BP92" s="60"/>
      <c r="BQ92" s="166" t="s">
        <v>150</v>
      </c>
      <c r="BR92" s="141" t="s">
        <v>136</v>
      </c>
      <c r="BS92" s="129">
        <v>1.6060000000000001</v>
      </c>
      <c r="BT92" s="130">
        <v>2.8000000000000011E-2</v>
      </c>
      <c r="BU92" s="130">
        <v>0.20574554094266218</v>
      </c>
      <c r="BV92" s="130">
        <v>-1.5528419686577806</v>
      </c>
      <c r="BW92" s="181">
        <f>LOG(Table21[[#This Row],[OSA]]/Table21[[#This Row],[SA]])</f>
        <v>-1.7585875096004426</v>
      </c>
      <c r="BX92" s="130"/>
      <c r="BY92" s="60" t="s">
        <v>436</v>
      </c>
      <c r="BZ92" s="60" t="s">
        <v>430</v>
      </c>
      <c r="CA92" s="128" t="s">
        <v>45</v>
      </c>
      <c r="CB92" s="128" t="s">
        <v>45</v>
      </c>
      <c r="CC92" s="130">
        <v>40.071306464654597</v>
      </c>
      <c r="CD92" s="130">
        <v>10.63039634290916</v>
      </c>
      <c r="CE92" s="130">
        <v>1.6028335021816575</v>
      </c>
      <c r="CF92" s="146">
        <v>1.0265494570284255</v>
      </c>
      <c r="CG92" s="186">
        <f>LOG(Table22[[#This Row],[OSA]]/Table22[[#This Row],[SA]])</f>
        <v>-0.57628404515323217</v>
      </c>
      <c r="CI92" s="60"/>
      <c r="CJ92" s="81"/>
      <c r="CK92" s="81"/>
      <c r="CL92" s="60"/>
    </row>
    <row r="93" spans="1:90" ht="14.25" customHeight="1">
      <c r="A93" s="227" t="s">
        <v>136</v>
      </c>
      <c r="B93" s="227" t="s">
        <v>150</v>
      </c>
      <c r="C93" s="227" t="s">
        <v>164</v>
      </c>
      <c r="D93" s="229" t="s">
        <v>224</v>
      </c>
      <c r="E93" s="230">
        <v>1.9550000000000001</v>
      </c>
      <c r="F93" s="231">
        <v>3.0000000000000002E-2</v>
      </c>
      <c r="G93" s="230">
        <v>1.5345268542199489E-2</v>
      </c>
      <c r="H93" s="231">
        <f t="shared" si="4"/>
        <v>0.29114676173188564</v>
      </c>
      <c r="I93" s="231">
        <f t="shared" si="5"/>
        <v>-1.5228787452803376</v>
      </c>
      <c r="K93" s="89" t="s">
        <v>422</v>
      </c>
      <c r="L93" s="132" t="s">
        <v>150</v>
      </c>
      <c r="M93" s="128" t="s">
        <v>224</v>
      </c>
      <c r="N93" s="129">
        <v>1.9550000000000001</v>
      </c>
      <c r="O93" s="130">
        <v>3.0000000000000002E-2</v>
      </c>
      <c r="P93" s="130">
        <f t="shared" si="8"/>
        <v>0.29114676173188564</v>
      </c>
      <c r="Q93" s="130">
        <f t="shared" si="9"/>
        <v>-1.5228787452803376</v>
      </c>
      <c r="R93" s="181">
        <f>LOG(Table10[[#This Row],[OSA]]/Table10[[#This Row],[SA]])</f>
        <v>-1.8140255070122231</v>
      </c>
      <c r="S93" s="135"/>
      <c r="T93" s="134" t="s">
        <v>435</v>
      </c>
      <c r="U93" s="134" t="s">
        <v>431</v>
      </c>
      <c r="V93" s="132" t="s">
        <v>87</v>
      </c>
      <c r="W93" s="128" t="s">
        <v>225</v>
      </c>
      <c r="X93" s="129">
        <v>0.35184581083144245</v>
      </c>
      <c r="Y93" s="136">
        <v>1.5707963267948967E-2</v>
      </c>
      <c r="Z93" s="136">
        <v>-0.45364761542987553</v>
      </c>
      <c r="AA93" s="136">
        <v>-1.8038801229698473</v>
      </c>
      <c r="AB93" s="237">
        <f>LOG(Table12[[#This Row],[OSA]]/Table12[[#This Row],[SA]])</f>
        <v>-1.3502325075399717</v>
      </c>
      <c r="AC93" s="137"/>
      <c r="AD93" s="137"/>
      <c r="AW93" s="89" t="s">
        <v>436</v>
      </c>
      <c r="AX93" s="64" t="s">
        <v>422</v>
      </c>
      <c r="AY93" s="132" t="s">
        <v>150</v>
      </c>
      <c r="AZ93" s="141" t="s">
        <v>136</v>
      </c>
      <c r="BA93" s="129">
        <v>1.6060000000000001</v>
      </c>
      <c r="BB93" s="130">
        <v>2.8000000000000011E-2</v>
      </c>
      <c r="BC93" s="130">
        <v>0.20574554094266218</v>
      </c>
      <c r="BD93" s="130">
        <v>-1.5528419686577806</v>
      </c>
      <c r="BE93" s="181">
        <f>LOG(Table17[[#This Row],[Column6]]/Table17[[#This Row],[Column5]])</f>
        <v>-1.7585875096004426</v>
      </c>
      <c r="BF93" s="60"/>
      <c r="BG93" s="134" t="s">
        <v>435</v>
      </c>
      <c r="BH93" s="64" t="s">
        <v>432</v>
      </c>
      <c r="BI93" s="132" t="s">
        <v>157</v>
      </c>
      <c r="BJ93" s="128" t="s">
        <v>236</v>
      </c>
      <c r="BK93" s="130">
        <v>27.061679118022479</v>
      </c>
      <c r="BL93" s="130">
        <v>0.72</v>
      </c>
      <c r="BM93" s="130">
        <v>1.4323547401207151</v>
      </c>
      <c r="BN93" s="130">
        <v>-0.14266750356873156</v>
      </c>
      <c r="BO93" s="239">
        <f>LOG(Table20[[#This Row],[OSA]]/Table20[[#This Row],[SA]])</f>
        <v>-1.5750222436894468</v>
      </c>
      <c r="BP93" s="60"/>
      <c r="BQ93" s="166" t="s">
        <v>150</v>
      </c>
      <c r="BR93" s="141" t="s">
        <v>136</v>
      </c>
      <c r="BS93" s="129">
        <v>1.9550000000000001</v>
      </c>
      <c r="BT93" s="130">
        <v>3.0000000000000002E-2</v>
      </c>
      <c r="BU93" s="130">
        <v>0.29114676173188564</v>
      </c>
      <c r="BV93" s="130">
        <v>-1.5228787452803376</v>
      </c>
      <c r="BW93" s="181">
        <f>LOG(Table21[[#This Row],[OSA]]/Table21[[#This Row],[SA]])</f>
        <v>-1.8140255070122231</v>
      </c>
      <c r="BX93" s="130"/>
      <c r="BY93" s="60" t="s">
        <v>436</v>
      </c>
      <c r="BZ93" s="60" t="s">
        <v>430</v>
      </c>
      <c r="CA93" s="128" t="s">
        <v>45</v>
      </c>
      <c r="CB93" s="128" t="s">
        <v>45</v>
      </c>
      <c r="CC93" s="130">
        <v>43.668137884898123</v>
      </c>
      <c r="CD93" s="130">
        <v>12.566370614359172</v>
      </c>
      <c r="CE93" s="130">
        <v>1.6401646729482289</v>
      </c>
      <c r="CF93" s="146">
        <v>1.0992098640220962</v>
      </c>
      <c r="CG93" s="186">
        <f>LOG(Table22[[#This Row],[OSA]]/Table22[[#This Row],[SA]])</f>
        <v>-0.54095480892613268</v>
      </c>
      <c r="CI93" s="60"/>
      <c r="CJ93" s="81"/>
      <c r="CK93" s="81"/>
      <c r="CL93" s="60"/>
    </row>
    <row r="94" spans="1:90" ht="14.25" customHeight="1">
      <c r="A94" s="227" t="s">
        <v>136</v>
      </c>
      <c r="B94" s="227" t="s">
        <v>150</v>
      </c>
      <c r="C94" s="227" t="s">
        <v>164</v>
      </c>
      <c r="D94" s="229" t="s">
        <v>224</v>
      </c>
      <c r="E94" s="230">
        <v>0.68600000000000005</v>
      </c>
      <c r="F94" s="230">
        <v>1.3735900000000001E-2</v>
      </c>
      <c r="G94" s="230">
        <v>2.0023177842565597E-2</v>
      </c>
      <c r="H94" s="231">
        <f t="shared" si="4"/>
        <v>-0.16367588429324828</v>
      </c>
      <c r="I94" s="231">
        <f t="shared" si="5"/>
        <v>-1.8621428795831823</v>
      </c>
      <c r="K94" s="89" t="s">
        <v>422</v>
      </c>
      <c r="L94" s="132" t="s">
        <v>150</v>
      </c>
      <c r="M94" s="128" t="s">
        <v>224</v>
      </c>
      <c r="N94" s="129">
        <v>0.68600000000000005</v>
      </c>
      <c r="O94" s="129">
        <v>1.3735900000000001E-2</v>
      </c>
      <c r="P94" s="130">
        <f t="shared" si="8"/>
        <v>-0.16367588429324828</v>
      </c>
      <c r="Q94" s="130">
        <f t="shared" si="9"/>
        <v>-1.8621428795831823</v>
      </c>
      <c r="R94" s="181">
        <f>LOG(Table10[[#This Row],[OSA]]/Table10[[#This Row],[SA]])</f>
        <v>-1.6984669952899338</v>
      </c>
      <c r="S94" s="135"/>
      <c r="T94" s="134" t="s">
        <v>435</v>
      </c>
      <c r="U94" s="134" t="s">
        <v>431</v>
      </c>
      <c r="V94" s="132" t="s">
        <v>87</v>
      </c>
      <c r="W94" s="128" t="s">
        <v>225</v>
      </c>
      <c r="X94" s="130">
        <v>3.2418094592393083</v>
      </c>
      <c r="Y94" s="136">
        <v>6.2831853071795868E-2</v>
      </c>
      <c r="Z94" s="136">
        <v>0.51078748514766548</v>
      </c>
      <c r="AA94" s="136">
        <v>-1.2018201316418848</v>
      </c>
      <c r="AB94" s="237">
        <f>LOG(Table12[[#This Row],[OSA]]/Table12[[#This Row],[SA]])</f>
        <v>-1.7126076167895503</v>
      </c>
      <c r="AC94" s="137"/>
      <c r="AD94" s="137"/>
      <c r="AW94" s="89" t="s">
        <v>436</v>
      </c>
      <c r="AX94" s="64" t="s">
        <v>422</v>
      </c>
      <c r="AY94" s="132" t="s">
        <v>150</v>
      </c>
      <c r="AZ94" s="141" t="s">
        <v>136</v>
      </c>
      <c r="BA94" s="129">
        <v>1.9550000000000001</v>
      </c>
      <c r="BB94" s="130">
        <v>3.0000000000000002E-2</v>
      </c>
      <c r="BC94" s="130">
        <v>0.29114676173188564</v>
      </c>
      <c r="BD94" s="130">
        <v>-1.5228787452803376</v>
      </c>
      <c r="BE94" s="181">
        <f>LOG(Table17[[#This Row],[Column6]]/Table17[[#This Row],[Column5]])</f>
        <v>-1.8140255070122231</v>
      </c>
      <c r="BF94" s="60"/>
      <c r="BG94" s="134" t="s">
        <v>435</v>
      </c>
      <c r="BH94" s="64" t="s">
        <v>433</v>
      </c>
      <c r="BI94" s="132" t="s">
        <v>172</v>
      </c>
      <c r="BJ94" s="128" t="s">
        <v>236</v>
      </c>
      <c r="BK94" s="130">
        <v>65.984956414305017</v>
      </c>
      <c r="BL94" s="130">
        <v>12.04</v>
      </c>
      <c r="BM94" s="130">
        <v>1.8194449341638153</v>
      </c>
      <c r="BN94" s="130">
        <v>1.0806264869218056</v>
      </c>
      <c r="BO94" s="239">
        <f>LOG(Table20[[#This Row],[OSA]]/Table20[[#This Row],[SA]])</f>
        <v>-0.73881844724200962</v>
      </c>
      <c r="BP94" s="60"/>
      <c r="BQ94" s="166" t="s">
        <v>150</v>
      </c>
      <c r="BR94" s="141" t="s">
        <v>136</v>
      </c>
      <c r="BS94" s="129">
        <v>0.68600000000000005</v>
      </c>
      <c r="BT94" s="129">
        <v>1.3735900000000001E-2</v>
      </c>
      <c r="BU94" s="129">
        <v>-0.16367588429324828</v>
      </c>
      <c r="BV94" s="129">
        <v>-1.8621428795831823</v>
      </c>
      <c r="BW94" s="181">
        <f>LOG(Table21[[#This Row],[OSA]]/Table21[[#This Row],[SA]])</f>
        <v>-1.6984669952899338</v>
      </c>
      <c r="BX94" s="129"/>
      <c r="BY94" s="60" t="s">
        <v>436</v>
      </c>
      <c r="BZ94" s="60" t="s">
        <v>430</v>
      </c>
      <c r="CA94" s="128" t="s">
        <v>45</v>
      </c>
      <c r="CB94" s="128" t="s">
        <v>45</v>
      </c>
      <c r="CC94" s="130">
        <v>52.576345336434059</v>
      </c>
      <c r="CD94" s="130">
        <v>18.148390925767526</v>
      </c>
      <c r="CE94" s="130">
        <v>1.7207903943343796</v>
      </c>
      <c r="CF94" s="146">
        <v>1.2588381256234653</v>
      </c>
      <c r="CG94" s="186">
        <f>LOG(Table22[[#This Row],[OSA]]/Table22[[#This Row],[SA]])</f>
        <v>-0.46195226871091438</v>
      </c>
      <c r="CI94" s="60"/>
      <c r="CJ94" s="81"/>
      <c r="CK94" s="81"/>
      <c r="CL94" s="60"/>
    </row>
    <row r="95" spans="1:90" ht="14.25" customHeight="1">
      <c r="A95" s="227" t="s">
        <v>136</v>
      </c>
      <c r="B95" s="227" t="s">
        <v>150</v>
      </c>
      <c r="C95" s="227" t="s">
        <v>164</v>
      </c>
      <c r="D95" s="229" t="s">
        <v>224</v>
      </c>
      <c r="E95" s="230">
        <v>3.536</v>
      </c>
      <c r="F95" s="230">
        <v>9.8693300000000039E-2</v>
      </c>
      <c r="G95" s="230">
        <v>2.7911001131221729E-2</v>
      </c>
      <c r="H95" s="231">
        <f t="shared" si="4"/>
        <v>0.54851225634103551</v>
      </c>
      <c r="I95" s="231">
        <f t="shared" si="5"/>
        <v>-1.0057123293140968</v>
      </c>
      <c r="K95" s="89" t="s">
        <v>422</v>
      </c>
      <c r="L95" s="132" t="s">
        <v>150</v>
      </c>
      <c r="M95" s="128" t="s">
        <v>224</v>
      </c>
      <c r="N95" s="129">
        <v>3.536</v>
      </c>
      <c r="O95" s="129">
        <v>9.8693300000000039E-2</v>
      </c>
      <c r="P95" s="130">
        <f t="shared" si="8"/>
        <v>0.54851225634103551</v>
      </c>
      <c r="Q95" s="130">
        <f t="shared" si="9"/>
        <v>-1.0057123293140968</v>
      </c>
      <c r="R95" s="181">
        <f>LOG(Table10[[#This Row],[OSA]]/Table10[[#This Row],[SA]])</f>
        <v>-1.5542245856551322</v>
      </c>
      <c r="S95" s="135"/>
      <c r="T95" s="134" t="s">
        <v>435</v>
      </c>
      <c r="U95" s="134" t="s">
        <v>431</v>
      </c>
      <c r="V95" s="132" t="s">
        <v>87</v>
      </c>
      <c r="W95" s="128" t="s">
        <v>225</v>
      </c>
      <c r="X95" s="130">
        <v>2.6114928755936662</v>
      </c>
      <c r="Y95" s="136">
        <v>5.972953032637595E-2</v>
      </c>
      <c r="Z95" s="136">
        <v>0.41688884537707982</v>
      </c>
      <c r="AA95" s="136">
        <v>-1.2238109002448112</v>
      </c>
      <c r="AB95" s="237">
        <f>LOG(Table12[[#This Row],[OSA]]/Table12[[#This Row],[SA]])</f>
        <v>-1.640699745621891</v>
      </c>
      <c r="AC95" s="137"/>
      <c r="AD95" s="137"/>
      <c r="AW95" s="89" t="s">
        <v>436</v>
      </c>
      <c r="AX95" s="64" t="s">
        <v>422</v>
      </c>
      <c r="AY95" s="132" t="s">
        <v>150</v>
      </c>
      <c r="AZ95" s="141" t="s">
        <v>136</v>
      </c>
      <c r="BA95" s="129">
        <v>0.68600000000000005</v>
      </c>
      <c r="BB95" s="129">
        <v>1.3735900000000001E-2</v>
      </c>
      <c r="BC95" s="129">
        <v>-0.16367588429324828</v>
      </c>
      <c r="BD95" s="129">
        <v>-1.8621428795831823</v>
      </c>
      <c r="BE95" s="181">
        <f>LOG(Table17[[#This Row],[Column6]]/Table17[[#This Row],[Column5]])</f>
        <v>-1.6984669952899338</v>
      </c>
      <c r="BF95" s="60"/>
      <c r="BG95" s="134" t="s">
        <v>435</v>
      </c>
      <c r="BH95" s="64" t="s">
        <v>433</v>
      </c>
      <c r="BI95" s="132" t="s">
        <v>172</v>
      </c>
      <c r="BJ95" s="128" t="s">
        <v>236</v>
      </c>
      <c r="BK95" s="130">
        <v>46.295267128003474</v>
      </c>
      <c r="BL95" s="130">
        <v>4.5</v>
      </c>
      <c r="BM95" s="130">
        <v>1.6655365943601717</v>
      </c>
      <c r="BN95" s="130">
        <v>0.65321251377534373</v>
      </c>
      <c r="BO95" s="239">
        <f>LOG(Table20[[#This Row],[OSA]]/Table20[[#This Row],[SA]])</f>
        <v>-1.0123240805848279</v>
      </c>
      <c r="BP95" s="60"/>
      <c r="BQ95" s="166" t="s">
        <v>150</v>
      </c>
      <c r="BR95" s="141" t="s">
        <v>136</v>
      </c>
      <c r="BS95" s="129">
        <v>3.536</v>
      </c>
      <c r="BT95" s="129">
        <v>9.8693300000000039E-2</v>
      </c>
      <c r="BU95" s="129">
        <v>0.54851225634103551</v>
      </c>
      <c r="BV95" s="129">
        <v>-1.0057123293140968</v>
      </c>
      <c r="BW95" s="181">
        <f>LOG(Table21[[#This Row],[OSA]]/Table21[[#This Row],[SA]])</f>
        <v>-1.5542245856551322</v>
      </c>
      <c r="BX95" s="129"/>
      <c r="BY95" s="60" t="s">
        <v>436</v>
      </c>
      <c r="BZ95" s="60" t="s">
        <v>430</v>
      </c>
      <c r="CA95" s="128" t="s">
        <v>45</v>
      </c>
      <c r="CB95" s="128" t="s">
        <v>45</v>
      </c>
      <c r="CC95" s="130">
        <v>60.682903165775521</v>
      </c>
      <c r="CD95" s="130">
        <v>22.699087630059086</v>
      </c>
      <c r="CE95" s="130">
        <v>1.783066349944552</v>
      </c>
      <c r="CF95" s="146">
        <v>1.356008401457709</v>
      </c>
      <c r="CG95" s="186">
        <f>LOG(Table22[[#This Row],[OSA]]/Table22[[#This Row],[SA]])</f>
        <v>-0.42705794848684309</v>
      </c>
      <c r="CI95" s="60"/>
      <c r="CJ95" s="81"/>
      <c r="CK95" s="81"/>
      <c r="CL95" s="60"/>
    </row>
    <row r="96" spans="1:90" ht="14.25" customHeight="1">
      <c r="A96" s="227" t="s">
        <v>136</v>
      </c>
      <c r="B96" s="227" t="s">
        <v>150</v>
      </c>
      <c r="C96" s="227" t="s">
        <v>164</v>
      </c>
      <c r="D96" s="229" t="s">
        <v>224</v>
      </c>
      <c r="E96" s="230">
        <v>2.2320000000000002</v>
      </c>
      <c r="F96" s="230">
        <v>3.2557599999999999E-2</v>
      </c>
      <c r="G96" s="230">
        <v>1.4586738351254479E-2</v>
      </c>
      <c r="H96" s="231">
        <f t="shared" si="4"/>
        <v>0.34869419026554116</v>
      </c>
      <c r="I96" s="231">
        <f t="shared" si="5"/>
        <v>-1.4873476168409663</v>
      </c>
      <c r="K96" s="89" t="s">
        <v>422</v>
      </c>
      <c r="L96" s="132" t="s">
        <v>150</v>
      </c>
      <c r="M96" s="128" t="s">
        <v>224</v>
      </c>
      <c r="N96" s="129">
        <v>2.2320000000000002</v>
      </c>
      <c r="O96" s="129">
        <v>3.2557599999999999E-2</v>
      </c>
      <c r="P96" s="130">
        <f t="shared" si="8"/>
        <v>0.34869419026554116</v>
      </c>
      <c r="Q96" s="130">
        <f t="shared" si="9"/>
        <v>-1.4873476168409663</v>
      </c>
      <c r="R96" s="181">
        <f>LOG(Table10[[#This Row],[OSA]]/Table10[[#This Row],[SA]])</f>
        <v>-1.8360418071065074</v>
      </c>
      <c r="S96" s="135"/>
      <c r="T96" s="134" t="s">
        <v>435</v>
      </c>
      <c r="U96" s="134" t="s">
        <v>431</v>
      </c>
      <c r="V96" s="132" t="s">
        <v>87</v>
      </c>
      <c r="W96" s="128" t="s">
        <v>225</v>
      </c>
      <c r="X96" s="130">
        <v>4.520349704656053</v>
      </c>
      <c r="Y96" s="136">
        <v>8.0229993187376142E-2</v>
      </c>
      <c r="Z96" s="136">
        <v>0.65517203413164227</v>
      </c>
      <c r="AA96" s="136">
        <v>-1.0956632446750454</v>
      </c>
      <c r="AB96" s="237">
        <f>LOG(Table12[[#This Row],[OSA]]/Table12[[#This Row],[SA]])</f>
        <v>-1.7508352788066879</v>
      </c>
      <c r="AC96" s="137"/>
      <c r="AD96" s="137"/>
      <c r="AW96" s="89" t="s">
        <v>436</v>
      </c>
      <c r="AX96" s="64" t="s">
        <v>422</v>
      </c>
      <c r="AY96" s="132" t="s">
        <v>150</v>
      </c>
      <c r="AZ96" s="141" t="s">
        <v>136</v>
      </c>
      <c r="BA96" s="129">
        <v>3.536</v>
      </c>
      <c r="BB96" s="129">
        <v>9.8693300000000039E-2</v>
      </c>
      <c r="BC96" s="129">
        <v>0.54851225634103551</v>
      </c>
      <c r="BD96" s="129">
        <v>-1.0057123293140968</v>
      </c>
      <c r="BE96" s="181">
        <f>LOG(Table17[[#This Row],[Column6]]/Table17[[#This Row],[Column5]])</f>
        <v>-1.5542245856551322</v>
      </c>
      <c r="BF96" s="60"/>
      <c r="BG96" s="134" t="s">
        <v>435</v>
      </c>
      <c r="BH96" s="64" t="s">
        <v>433</v>
      </c>
      <c r="BI96" s="132" t="s">
        <v>172</v>
      </c>
      <c r="BJ96" s="128" t="s">
        <v>236</v>
      </c>
      <c r="BK96" s="130">
        <v>57.724737292747427</v>
      </c>
      <c r="BL96" s="130">
        <v>15.02</v>
      </c>
      <c r="BM96" s="130">
        <v>1.7613619651046792</v>
      </c>
      <c r="BN96" s="130">
        <v>1.1766699326681496</v>
      </c>
      <c r="BO96" s="239">
        <f>LOG(Table20[[#This Row],[OSA]]/Table20[[#This Row],[SA]])</f>
        <v>-0.58469203243652967</v>
      </c>
      <c r="BP96" s="60"/>
      <c r="BQ96" s="166" t="s">
        <v>150</v>
      </c>
      <c r="BR96" s="141" t="s">
        <v>136</v>
      </c>
      <c r="BS96" s="129">
        <v>2.2320000000000002</v>
      </c>
      <c r="BT96" s="129">
        <v>3.2557599999999999E-2</v>
      </c>
      <c r="BU96" s="129">
        <v>0.34869419026554116</v>
      </c>
      <c r="BV96" s="129">
        <v>-1.4873476168409663</v>
      </c>
      <c r="BW96" s="181">
        <f>LOG(Table21[[#This Row],[OSA]]/Table21[[#This Row],[SA]])</f>
        <v>-1.8360418071065074</v>
      </c>
      <c r="BX96" s="129"/>
      <c r="BY96" s="60" t="s">
        <v>436</v>
      </c>
      <c r="BZ96" s="60" t="s">
        <v>430</v>
      </c>
      <c r="CA96" s="128" t="s">
        <v>45</v>
      </c>
      <c r="CB96" s="128" t="s">
        <v>45</v>
      </c>
      <c r="CC96" s="130">
        <v>37.708489497148477</v>
      </c>
      <c r="CD96" s="130">
        <v>8.7092016940979615</v>
      </c>
      <c r="CE96" s="130">
        <v>1.5764391360600349</v>
      </c>
      <c r="CF96" s="146">
        <v>0.939978348378811</v>
      </c>
      <c r="CG96" s="186">
        <f>LOG(Table22[[#This Row],[OSA]]/Table22[[#This Row],[SA]])</f>
        <v>-0.63646078768122394</v>
      </c>
      <c r="CI96" s="60"/>
      <c r="CJ96" s="81"/>
      <c r="CK96" s="81"/>
      <c r="CL96" s="60"/>
    </row>
    <row r="97" spans="1:90" ht="14.25" customHeight="1">
      <c r="A97" s="227" t="s">
        <v>136</v>
      </c>
      <c r="B97" s="227" t="s">
        <v>150</v>
      </c>
      <c r="C97" s="227" t="s">
        <v>164</v>
      </c>
      <c r="D97" s="229" t="s">
        <v>224</v>
      </c>
      <c r="E97" s="230">
        <v>4.5369999999999999</v>
      </c>
      <c r="F97" s="230">
        <v>0.1520518000000001</v>
      </c>
      <c r="G97" s="230">
        <v>3.3513731540665663E-2</v>
      </c>
      <c r="H97" s="231">
        <f t="shared" si="4"/>
        <v>0.65676877926601662</v>
      </c>
      <c r="I97" s="231">
        <f t="shared" si="5"/>
        <v>-0.8180084342805175</v>
      </c>
      <c r="K97" s="89" t="s">
        <v>422</v>
      </c>
      <c r="L97" s="132" t="s">
        <v>150</v>
      </c>
      <c r="M97" s="128" t="s">
        <v>224</v>
      </c>
      <c r="N97" s="129">
        <v>4.5369999999999999</v>
      </c>
      <c r="O97" s="129">
        <v>0.1520518000000001</v>
      </c>
      <c r="P97" s="130">
        <f t="shared" si="8"/>
        <v>0.65676877926601662</v>
      </c>
      <c r="Q97" s="130">
        <f t="shared" si="9"/>
        <v>-0.8180084342805175</v>
      </c>
      <c r="R97" s="181">
        <f>LOG(Table10[[#This Row],[OSA]]/Table10[[#This Row],[SA]])</f>
        <v>-1.474777213546534</v>
      </c>
      <c r="S97" s="135"/>
      <c r="T97" s="134" t="s">
        <v>435</v>
      </c>
      <c r="U97" s="134" t="s">
        <v>431</v>
      </c>
      <c r="V97" s="132" t="s">
        <v>87</v>
      </c>
      <c r="W97" s="128" t="s">
        <v>225</v>
      </c>
      <c r="X97" s="130">
        <v>1.4329149668214942</v>
      </c>
      <c r="Y97" s="136">
        <v>3.8226899408880605E-2</v>
      </c>
      <c r="Z97" s="136">
        <v>0.15622041891379237</v>
      </c>
      <c r="AA97" s="136">
        <v>-1.4176309262609241</v>
      </c>
      <c r="AB97" s="237">
        <f>LOG(Table12[[#This Row],[OSA]]/Table12[[#This Row],[SA]])</f>
        <v>-1.5738513451747165</v>
      </c>
      <c r="AC97" s="137"/>
      <c r="AD97" s="137"/>
      <c r="AW97" s="89" t="s">
        <v>436</v>
      </c>
      <c r="AX97" s="64" t="s">
        <v>422</v>
      </c>
      <c r="AY97" s="132" t="s">
        <v>150</v>
      </c>
      <c r="AZ97" s="141" t="s">
        <v>136</v>
      </c>
      <c r="BA97" s="129">
        <v>2.2320000000000002</v>
      </c>
      <c r="BB97" s="129">
        <v>3.2557599999999999E-2</v>
      </c>
      <c r="BC97" s="129">
        <v>0.34869419026554116</v>
      </c>
      <c r="BD97" s="129">
        <v>-1.4873476168409663</v>
      </c>
      <c r="BE97" s="181">
        <f>LOG(Table17[[#This Row],[Column6]]/Table17[[#This Row],[Column5]])</f>
        <v>-1.8360418071065074</v>
      </c>
      <c r="BF97" s="60"/>
      <c r="BG97" s="134" t="s">
        <v>435</v>
      </c>
      <c r="BH97" s="64" t="s">
        <v>434</v>
      </c>
      <c r="BI97" s="132" t="s">
        <v>173</v>
      </c>
      <c r="BJ97" s="128" t="s">
        <v>236</v>
      </c>
      <c r="BK97" s="130">
        <v>232.29074403224681</v>
      </c>
      <c r="BL97" s="130">
        <v>14.44</v>
      </c>
      <c r="BM97" s="130">
        <v>2.3660319050399834</v>
      </c>
      <c r="BN97" s="130">
        <v>1.1595671932336202</v>
      </c>
      <c r="BO97" s="239">
        <f>LOG(Table20[[#This Row],[OSA]]/Table20[[#This Row],[SA]])</f>
        <v>-1.2064647118063629</v>
      </c>
      <c r="BP97" s="60"/>
      <c r="BQ97" s="166" t="s">
        <v>150</v>
      </c>
      <c r="BR97" s="141" t="s">
        <v>136</v>
      </c>
      <c r="BS97" s="129">
        <v>4.5369999999999999</v>
      </c>
      <c r="BT97" s="129">
        <v>0.1520518000000001</v>
      </c>
      <c r="BU97" s="129">
        <v>0.65676877926601662</v>
      </c>
      <c r="BV97" s="129">
        <v>-0.8180084342805175</v>
      </c>
      <c r="BW97" s="181">
        <f>LOG(Table21[[#This Row],[OSA]]/Table21[[#This Row],[SA]])</f>
        <v>-1.474777213546534</v>
      </c>
      <c r="BX97" s="129"/>
      <c r="BY97" s="60" t="s">
        <v>436</v>
      </c>
      <c r="BZ97" s="60" t="s">
        <v>430</v>
      </c>
      <c r="CA97" s="128" t="s">
        <v>45</v>
      </c>
      <c r="CB97" s="128" t="s">
        <v>45</v>
      </c>
      <c r="CC97" s="130">
        <v>52.15970574791865</v>
      </c>
      <c r="CD97" s="130">
        <v>16.259705477735672</v>
      </c>
      <c r="CE97" s="130">
        <v>1.7173351327158946</v>
      </c>
      <c r="CF97" s="146">
        <v>1.2111126746803962</v>
      </c>
      <c r="CG97" s="186">
        <f>LOG(Table22[[#This Row],[OSA]]/Table22[[#This Row],[SA]])</f>
        <v>-0.50622245803549826</v>
      </c>
      <c r="CI97" s="60"/>
      <c r="CJ97" s="81"/>
      <c r="CK97" s="81"/>
      <c r="CL97" s="60"/>
    </row>
    <row r="98" spans="1:90" ht="14.25" customHeight="1">
      <c r="A98" s="227" t="s">
        <v>136</v>
      </c>
      <c r="B98" s="227" t="s">
        <v>150</v>
      </c>
      <c r="C98" s="227" t="s">
        <v>164</v>
      </c>
      <c r="D98" s="229" t="s">
        <v>224</v>
      </c>
      <c r="E98" s="230">
        <v>5.4429999999999996</v>
      </c>
      <c r="F98" s="230">
        <v>0.14100000000000007</v>
      </c>
      <c r="G98" s="230">
        <v>2.5904831894176021E-2</v>
      </c>
      <c r="H98" s="231">
        <f t="shared" si="4"/>
        <v>0.73583833431707368</v>
      </c>
      <c r="I98" s="231">
        <f t="shared" si="5"/>
        <v>-0.85078088734461987</v>
      </c>
      <c r="K98" s="89" t="s">
        <v>422</v>
      </c>
      <c r="L98" s="132" t="s">
        <v>150</v>
      </c>
      <c r="M98" s="128" t="s">
        <v>224</v>
      </c>
      <c r="N98" s="129">
        <v>5.4429999999999996</v>
      </c>
      <c r="O98" s="129">
        <v>0.14100000000000007</v>
      </c>
      <c r="P98" s="130">
        <f t="shared" si="8"/>
        <v>0.73583833431707368</v>
      </c>
      <c r="Q98" s="130">
        <f t="shared" si="9"/>
        <v>-0.85078088734461987</v>
      </c>
      <c r="R98" s="181">
        <f>LOG(Table10[[#This Row],[OSA]]/Table10[[#This Row],[SA]])</f>
        <v>-1.5866192216616937</v>
      </c>
      <c r="S98" s="135"/>
      <c r="T98" s="134" t="s">
        <v>435</v>
      </c>
      <c r="U98" s="134" t="s">
        <v>431</v>
      </c>
      <c r="V98" s="132" t="s">
        <v>87</v>
      </c>
      <c r="W98" s="128" t="s">
        <v>225</v>
      </c>
      <c r="X98" s="130">
        <v>16.505927801960773</v>
      </c>
      <c r="Y98" s="136">
        <v>0.42801686631038061</v>
      </c>
      <c r="Z98" s="136">
        <v>1.2176399411441854</v>
      </c>
      <c r="AA98" s="136">
        <v>-0.36853911696532304</v>
      </c>
      <c r="AB98" s="237">
        <f>LOG(Table12[[#This Row],[OSA]]/Table12[[#This Row],[SA]])</f>
        <v>-1.5861790581095083</v>
      </c>
      <c r="AC98" s="137"/>
      <c r="AD98" s="137"/>
      <c r="AW98" s="89" t="s">
        <v>436</v>
      </c>
      <c r="AX98" s="64" t="s">
        <v>422</v>
      </c>
      <c r="AY98" s="132" t="s">
        <v>150</v>
      </c>
      <c r="AZ98" s="141" t="s">
        <v>136</v>
      </c>
      <c r="BA98" s="129">
        <v>4.5369999999999999</v>
      </c>
      <c r="BB98" s="129">
        <v>0.1520518000000001</v>
      </c>
      <c r="BC98" s="129">
        <v>0.65676877926601662</v>
      </c>
      <c r="BD98" s="129">
        <v>-0.8180084342805175</v>
      </c>
      <c r="BE98" s="181">
        <f>LOG(Table17[[#This Row],[Column6]]/Table17[[#This Row],[Column5]])</f>
        <v>-1.474777213546534</v>
      </c>
      <c r="BF98" s="60"/>
      <c r="BG98" s="134" t="s">
        <v>435</v>
      </c>
      <c r="BH98" s="64" t="s">
        <v>434</v>
      </c>
      <c r="BI98" s="132" t="s">
        <v>173</v>
      </c>
      <c r="BJ98" s="128" t="s">
        <v>236</v>
      </c>
      <c r="BK98" s="130">
        <v>81.925678248698745</v>
      </c>
      <c r="BL98" s="130">
        <v>7.67</v>
      </c>
      <c r="BM98" s="130">
        <v>1.9134200455191424</v>
      </c>
      <c r="BN98" s="130">
        <v>0.88479536394898095</v>
      </c>
      <c r="BO98" s="239">
        <f>LOG(Table20[[#This Row],[OSA]]/Table20[[#This Row],[SA]])</f>
        <v>-1.0286246815701614</v>
      </c>
      <c r="BP98" s="60"/>
      <c r="BQ98" s="166" t="s">
        <v>150</v>
      </c>
      <c r="BR98" s="141" t="s">
        <v>136</v>
      </c>
      <c r="BS98" s="129">
        <v>5.4429999999999996</v>
      </c>
      <c r="BT98" s="129">
        <v>0.14100000000000007</v>
      </c>
      <c r="BU98" s="129">
        <v>0.73583833431707368</v>
      </c>
      <c r="BV98" s="129">
        <v>-0.85078088734461987</v>
      </c>
      <c r="BW98" s="181">
        <f>LOG(Table21[[#This Row],[OSA]]/Table21[[#This Row],[SA]])</f>
        <v>-1.5866192216616937</v>
      </c>
      <c r="BX98" s="129"/>
      <c r="BY98" s="60" t="s">
        <v>436</v>
      </c>
      <c r="BZ98" s="60" t="s">
        <v>430</v>
      </c>
      <c r="CA98" s="128" t="s">
        <v>45</v>
      </c>
      <c r="CB98" s="128" t="s">
        <v>45</v>
      </c>
      <c r="CC98" s="130">
        <v>69.162554967860999</v>
      </c>
      <c r="CD98" s="130">
        <v>27.618447876054926</v>
      </c>
      <c r="CE98" s="130">
        <v>1.8398710283836652</v>
      </c>
      <c r="CF98" s="146">
        <v>1.4411992680946966</v>
      </c>
      <c r="CG98" s="186">
        <f>LOG(Table22[[#This Row],[OSA]]/Table22[[#This Row],[SA]])</f>
        <v>-0.39867176028896861</v>
      </c>
      <c r="CI98" s="60"/>
      <c r="CJ98" s="81"/>
      <c r="CK98" s="81"/>
      <c r="CL98" s="60"/>
    </row>
    <row r="99" spans="1:90" ht="14.25" customHeight="1">
      <c r="A99" s="227" t="s">
        <v>136</v>
      </c>
      <c r="B99" s="227" t="s">
        <v>150</v>
      </c>
      <c r="C99" s="227" t="s">
        <v>164</v>
      </c>
      <c r="D99" s="229" t="s">
        <v>224</v>
      </c>
      <c r="E99" s="230">
        <v>1.9059999999999999</v>
      </c>
      <c r="F99" s="230">
        <v>3.6327000000000005E-2</v>
      </c>
      <c r="G99" s="230">
        <v>1.9059286463798536E-2</v>
      </c>
      <c r="H99" s="231">
        <f t="shared" si="4"/>
        <v>0.28012289630230758</v>
      </c>
      <c r="I99" s="231">
        <f t="shared" si="5"/>
        <v>-1.4397704660856028</v>
      </c>
      <c r="K99" s="89" t="s">
        <v>422</v>
      </c>
      <c r="L99" s="132" t="s">
        <v>150</v>
      </c>
      <c r="M99" s="128" t="s">
        <v>224</v>
      </c>
      <c r="N99" s="129">
        <v>1.9059999999999999</v>
      </c>
      <c r="O99" s="129">
        <v>3.6327000000000005E-2</v>
      </c>
      <c r="P99" s="130">
        <f t="shared" si="8"/>
        <v>0.28012289630230758</v>
      </c>
      <c r="Q99" s="130">
        <f t="shared" si="9"/>
        <v>-1.4397704660856028</v>
      </c>
      <c r="R99" s="181">
        <f>LOG(Table10[[#This Row],[OSA]]/Table10[[#This Row],[SA]])</f>
        <v>-1.7198933623879102</v>
      </c>
      <c r="S99" s="135"/>
      <c r="T99" s="134" t="s">
        <v>435</v>
      </c>
      <c r="U99" s="134" t="s">
        <v>431</v>
      </c>
      <c r="V99" s="132" t="s">
        <v>87</v>
      </c>
      <c r="W99" s="128" t="s">
        <v>225</v>
      </c>
      <c r="X99" s="130">
        <v>11.984896371698891</v>
      </c>
      <c r="Y99" s="136">
        <v>0.115360853036144</v>
      </c>
      <c r="Z99" s="136">
        <v>1.0786342832262508</v>
      </c>
      <c r="AA99" s="136">
        <v>-0.9379415412210359</v>
      </c>
      <c r="AB99" s="237">
        <f>LOG(Table12[[#This Row],[OSA]]/Table12[[#This Row],[SA]])</f>
        <v>-2.0165758244472869</v>
      </c>
      <c r="AC99" s="137"/>
      <c r="AD99" s="137"/>
      <c r="AW99" s="89" t="s">
        <v>436</v>
      </c>
      <c r="AX99" s="64" t="s">
        <v>422</v>
      </c>
      <c r="AY99" s="132" t="s">
        <v>150</v>
      </c>
      <c r="AZ99" s="141" t="s">
        <v>136</v>
      </c>
      <c r="BA99" s="129">
        <v>5.4429999999999996</v>
      </c>
      <c r="BB99" s="129">
        <v>0.14100000000000007</v>
      </c>
      <c r="BC99" s="129">
        <v>0.73583833431707368</v>
      </c>
      <c r="BD99" s="129">
        <v>-0.85078088734461987</v>
      </c>
      <c r="BE99" s="181">
        <f>LOG(Table17[[#This Row],[Column6]]/Table17[[#This Row],[Column5]])</f>
        <v>-1.5866192216616937</v>
      </c>
      <c r="BF99" s="60"/>
      <c r="BG99" s="134" t="s">
        <v>435</v>
      </c>
      <c r="BH99" s="64" t="s">
        <v>426</v>
      </c>
      <c r="BI99" s="132" t="s">
        <v>194</v>
      </c>
      <c r="BJ99" s="128" t="s">
        <v>236</v>
      </c>
      <c r="BK99" s="130">
        <v>147.9021100437952</v>
      </c>
      <c r="BL99" s="130">
        <v>4.7830000000000004</v>
      </c>
      <c r="BM99" s="130">
        <v>2.1699743698984477</v>
      </c>
      <c r="BN99" s="130">
        <v>0.67970038087196416</v>
      </c>
      <c r="BO99" s="239">
        <f>LOG(Table20[[#This Row],[OSA]]/Table20[[#This Row],[SA]])</f>
        <v>-1.4902739890264836</v>
      </c>
      <c r="BP99" s="60"/>
      <c r="BQ99" s="166" t="s">
        <v>150</v>
      </c>
      <c r="BR99" s="141" t="s">
        <v>136</v>
      </c>
      <c r="BS99" s="129">
        <v>1.9059999999999999</v>
      </c>
      <c r="BT99" s="129">
        <v>3.6327000000000005E-2</v>
      </c>
      <c r="BU99" s="129">
        <v>0.28012289630230758</v>
      </c>
      <c r="BV99" s="129">
        <v>-1.4397704660856028</v>
      </c>
      <c r="BW99" s="181">
        <f>LOG(Table21[[#This Row],[OSA]]/Table21[[#This Row],[SA]])</f>
        <v>-1.7198933623879102</v>
      </c>
      <c r="BX99" s="129"/>
      <c r="BY99" s="60" t="s">
        <v>436</v>
      </c>
      <c r="BZ99" s="60" t="s">
        <v>430</v>
      </c>
      <c r="CA99" s="128" t="s">
        <v>45</v>
      </c>
      <c r="CB99" s="128" t="s">
        <v>45</v>
      </c>
      <c r="CC99" s="130">
        <v>65.555221203376504</v>
      </c>
      <c r="CD99" s="130">
        <v>22.775152656785966</v>
      </c>
      <c r="CE99" s="130">
        <v>1.8166072871704633</v>
      </c>
      <c r="CF99" s="146">
        <v>1.3574612966341721</v>
      </c>
      <c r="CG99" s="186">
        <f>LOG(Table22[[#This Row],[OSA]]/Table22[[#This Row],[SA]])</f>
        <v>-0.45914599053629113</v>
      </c>
      <c r="CI99" s="60"/>
      <c r="CJ99" s="81"/>
      <c r="CK99" s="81"/>
      <c r="CL99" s="60"/>
    </row>
    <row r="100" spans="1:90" ht="14.25" customHeight="1">
      <c r="A100" s="227" t="s">
        <v>136</v>
      </c>
      <c r="B100" s="227" t="s">
        <v>150</v>
      </c>
      <c r="C100" s="227" t="s">
        <v>164</v>
      </c>
      <c r="D100" s="229" t="s">
        <v>224</v>
      </c>
      <c r="E100" s="230">
        <v>4.2060000000000004</v>
      </c>
      <c r="F100" s="230">
        <v>9.0000000000000011E-2</v>
      </c>
      <c r="G100" s="230">
        <v>2.1398002853067047E-2</v>
      </c>
      <c r="H100" s="231">
        <f t="shared" si="4"/>
        <v>0.62386926835030232</v>
      </c>
      <c r="I100" s="231">
        <f t="shared" si="5"/>
        <v>-1.045757490560675</v>
      </c>
      <c r="K100" s="89" t="s">
        <v>422</v>
      </c>
      <c r="L100" s="132" t="s">
        <v>150</v>
      </c>
      <c r="M100" s="128" t="s">
        <v>224</v>
      </c>
      <c r="N100" s="129">
        <v>4.2060000000000004</v>
      </c>
      <c r="O100" s="129">
        <v>9.0000000000000011E-2</v>
      </c>
      <c r="P100" s="130">
        <f t="shared" si="8"/>
        <v>0.62386926835030232</v>
      </c>
      <c r="Q100" s="130">
        <f t="shared" si="9"/>
        <v>-1.045757490560675</v>
      </c>
      <c r="R100" s="181">
        <f>LOG(Table10[[#This Row],[OSA]]/Table10[[#This Row],[SA]])</f>
        <v>-1.6696267589109774</v>
      </c>
      <c r="S100" s="135"/>
      <c r="T100" s="134" t="s">
        <v>435</v>
      </c>
      <c r="U100" s="134" t="s">
        <v>431</v>
      </c>
      <c r="V100" s="132" t="s">
        <v>87</v>
      </c>
      <c r="W100" s="128" t="s">
        <v>225</v>
      </c>
      <c r="X100" s="130">
        <v>1.8869882026007485</v>
      </c>
      <c r="Y100" s="136">
        <v>3.3483094501960013E-2</v>
      </c>
      <c r="Z100" s="136">
        <v>0.27576918497605385</v>
      </c>
      <c r="AA100" s="136">
        <v>-1.4751744114009733</v>
      </c>
      <c r="AB100" s="237">
        <f>LOG(Table12[[#This Row],[OSA]]/Table12[[#This Row],[SA]])</f>
        <v>-1.750943596377027</v>
      </c>
      <c r="AC100" s="137"/>
      <c r="AD100" s="137"/>
      <c r="AW100" s="89" t="s">
        <v>436</v>
      </c>
      <c r="AX100" s="64" t="s">
        <v>422</v>
      </c>
      <c r="AY100" s="132" t="s">
        <v>150</v>
      </c>
      <c r="AZ100" s="141" t="s">
        <v>136</v>
      </c>
      <c r="BA100" s="129">
        <v>1.9059999999999999</v>
      </c>
      <c r="BB100" s="129">
        <v>3.6327000000000005E-2</v>
      </c>
      <c r="BC100" s="129">
        <v>0.28012289630230758</v>
      </c>
      <c r="BD100" s="129">
        <v>-1.4397704660856028</v>
      </c>
      <c r="BE100" s="181">
        <f>LOG(Table17[[#This Row],[Column6]]/Table17[[#This Row],[Column5]])</f>
        <v>-1.7198933623879102</v>
      </c>
      <c r="BF100" s="60"/>
      <c r="BG100" s="134" t="s">
        <v>435</v>
      </c>
      <c r="BH100" s="64" t="s">
        <v>426</v>
      </c>
      <c r="BI100" s="132" t="s">
        <v>194</v>
      </c>
      <c r="BJ100" s="128" t="s">
        <v>236</v>
      </c>
      <c r="BK100" s="130">
        <v>141.44402602782858</v>
      </c>
      <c r="BL100" s="130">
        <v>2.7789999999999999</v>
      </c>
      <c r="BM100" s="130">
        <v>2.1505846094958185</v>
      </c>
      <c r="BN100" s="130">
        <v>0.44388854677737188</v>
      </c>
      <c r="BO100" s="239">
        <f>LOG(Table20[[#This Row],[OSA]]/Table20[[#This Row],[SA]])</f>
        <v>-1.7066960627184466</v>
      </c>
      <c r="BP100" s="60"/>
      <c r="BQ100" s="166" t="s">
        <v>150</v>
      </c>
      <c r="BR100" s="141" t="s">
        <v>136</v>
      </c>
      <c r="BS100" s="129">
        <v>4.2060000000000004</v>
      </c>
      <c r="BT100" s="129">
        <v>9.0000000000000011E-2</v>
      </c>
      <c r="BU100" s="129">
        <v>0.62386926835030232</v>
      </c>
      <c r="BV100" s="129">
        <v>-1.045757490560675</v>
      </c>
      <c r="BW100" s="181">
        <f>LOG(Table21[[#This Row],[OSA]]/Table21[[#This Row],[SA]])</f>
        <v>-1.6696267589109774</v>
      </c>
      <c r="BX100" s="129"/>
      <c r="BY100" s="60" t="s">
        <v>436</v>
      </c>
      <c r="BZ100" s="60" t="s">
        <v>430</v>
      </c>
      <c r="CA100" s="128" t="s">
        <v>45</v>
      </c>
      <c r="CB100" s="128" t="s">
        <v>45</v>
      </c>
      <c r="CC100" s="130">
        <v>81.668057224556875</v>
      </c>
      <c r="CD100" s="130">
        <v>31.192248280554995</v>
      </c>
      <c r="CE100" s="130">
        <v>1.9120522244180587</v>
      </c>
      <c r="CF100" s="146">
        <v>1.4940466790421332</v>
      </c>
      <c r="CG100" s="186">
        <f>LOG(Table22[[#This Row],[OSA]]/Table22[[#This Row],[SA]])</f>
        <v>-0.41800554537592549</v>
      </c>
      <c r="CI100" s="60"/>
      <c r="CJ100" s="81"/>
      <c r="CK100" s="60"/>
      <c r="CL100" s="60"/>
    </row>
    <row r="101" spans="1:90" ht="14.25" customHeight="1">
      <c r="A101" s="227" t="s">
        <v>136</v>
      </c>
      <c r="B101" s="227" t="s">
        <v>150</v>
      </c>
      <c r="C101" s="227" t="s">
        <v>164</v>
      </c>
      <c r="D101" s="229" t="s">
        <v>224</v>
      </c>
      <c r="E101" s="230">
        <v>5.59</v>
      </c>
      <c r="F101" s="230">
        <v>0.11854650000000005</v>
      </c>
      <c r="G101" s="230">
        <v>2.1206887298747774E-2</v>
      </c>
      <c r="H101" s="231">
        <f t="shared" si="4"/>
        <v>0.74741180788642325</v>
      </c>
      <c r="I101" s="231">
        <f t="shared" si="5"/>
        <v>-0.92611126372818298</v>
      </c>
      <c r="K101" s="89" t="s">
        <v>422</v>
      </c>
      <c r="L101" s="132" t="s">
        <v>150</v>
      </c>
      <c r="M101" s="128" t="s">
        <v>224</v>
      </c>
      <c r="N101" s="129">
        <v>5.59</v>
      </c>
      <c r="O101" s="129">
        <v>0.11854650000000005</v>
      </c>
      <c r="P101" s="130">
        <f t="shared" si="8"/>
        <v>0.74741180788642325</v>
      </c>
      <c r="Q101" s="130">
        <f t="shared" si="9"/>
        <v>-0.92611126372818298</v>
      </c>
      <c r="R101" s="181">
        <f>LOG(Table10[[#This Row],[OSA]]/Table10[[#This Row],[SA]])</f>
        <v>-1.6735230716146063</v>
      </c>
      <c r="S101" s="135"/>
      <c r="T101" s="134" t="s">
        <v>435</v>
      </c>
      <c r="U101" s="134" t="s">
        <v>431</v>
      </c>
      <c r="V101" s="132" t="s">
        <v>87</v>
      </c>
      <c r="W101" s="128" t="s">
        <v>225</v>
      </c>
      <c r="X101" s="130">
        <v>35.776457139080563</v>
      </c>
      <c r="Y101" s="136">
        <v>2.820521884392917</v>
      </c>
      <c r="Z101" s="136">
        <v>1.5535973311690514</v>
      </c>
      <c r="AA101" s="136">
        <v>0.45032947375976801</v>
      </c>
      <c r="AB101" s="237">
        <f>LOG(Table12[[#This Row],[OSA]]/Table12[[#This Row],[SA]])</f>
        <v>-1.1032678574092833</v>
      </c>
      <c r="AC101" s="137"/>
      <c r="AD101" s="137"/>
      <c r="AW101" s="89" t="s">
        <v>436</v>
      </c>
      <c r="AX101" s="64" t="s">
        <v>422</v>
      </c>
      <c r="AY101" s="132" t="s">
        <v>150</v>
      </c>
      <c r="AZ101" s="141" t="s">
        <v>136</v>
      </c>
      <c r="BA101" s="129">
        <v>4.2060000000000004</v>
      </c>
      <c r="BB101" s="129">
        <v>9.0000000000000011E-2</v>
      </c>
      <c r="BC101" s="129">
        <v>0.62386926835030232</v>
      </c>
      <c r="BD101" s="129">
        <v>-1.045757490560675</v>
      </c>
      <c r="BE101" s="181">
        <f>LOG(Table17[[#This Row],[Column6]]/Table17[[#This Row],[Column5]])</f>
        <v>-1.6696267589109774</v>
      </c>
      <c r="BF101" s="60"/>
      <c r="BG101" s="60"/>
      <c r="BH101" s="60"/>
      <c r="BI101" s="81"/>
      <c r="BJ101" s="141"/>
      <c r="BK101" s="60"/>
      <c r="BL101" s="71"/>
      <c r="BM101" s="71"/>
      <c r="BN101" s="71"/>
      <c r="BO101" s="93"/>
      <c r="BP101" s="60"/>
      <c r="BQ101" s="166" t="s">
        <v>150</v>
      </c>
      <c r="BR101" s="141" t="s">
        <v>136</v>
      </c>
      <c r="BS101" s="129">
        <v>5.59</v>
      </c>
      <c r="BT101" s="129">
        <v>0.11854650000000005</v>
      </c>
      <c r="BU101" s="129">
        <v>0.74741180788642325</v>
      </c>
      <c r="BV101" s="129">
        <v>-0.92611126372818298</v>
      </c>
      <c r="BW101" s="181">
        <f>LOG(Table21[[#This Row],[OSA]]/Table21[[#This Row],[SA]])</f>
        <v>-1.6735230716146063</v>
      </c>
      <c r="BX101" s="129"/>
      <c r="BY101" s="60" t="s">
        <v>436</v>
      </c>
      <c r="BZ101" s="60" t="s">
        <v>430</v>
      </c>
      <c r="CA101" s="128" t="s">
        <v>45</v>
      </c>
      <c r="CB101" s="128" t="s">
        <v>45</v>
      </c>
      <c r="CC101" s="130">
        <v>39.14157410997327</v>
      </c>
      <c r="CD101" s="130">
        <v>6.9279186595125504</v>
      </c>
      <c r="CE101" s="130">
        <v>1.5926382871760651</v>
      </c>
      <c r="CF101" s="146">
        <v>0.84060278000059607</v>
      </c>
      <c r="CG101" s="186">
        <f>LOG(Table22[[#This Row],[OSA]]/Table22[[#This Row],[SA]])</f>
        <v>-0.75203550717546919</v>
      </c>
      <c r="CI101" s="60"/>
      <c r="CJ101" s="81"/>
      <c r="CK101" s="60"/>
      <c r="CL101" s="60"/>
    </row>
    <row r="102" spans="1:90" ht="14.25" customHeight="1">
      <c r="A102" s="227" t="s">
        <v>136</v>
      </c>
      <c r="B102" s="227" t="s">
        <v>150</v>
      </c>
      <c r="C102" s="227" t="s">
        <v>164</v>
      </c>
      <c r="D102" s="229" t="s">
        <v>224</v>
      </c>
      <c r="E102" s="230">
        <v>2.544</v>
      </c>
      <c r="F102" s="230">
        <v>7.2000000000000008E-2</v>
      </c>
      <c r="G102" s="230">
        <v>2.8301886792452834E-2</v>
      </c>
      <c r="H102" s="231">
        <f t="shared" si="4"/>
        <v>0.40551710697637627</v>
      </c>
      <c r="I102" s="231">
        <f t="shared" si="5"/>
        <v>-1.1426675035687315</v>
      </c>
      <c r="K102" s="89" t="s">
        <v>422</v>
      </c>
      <c r="L102" s="132" t="s">
        <v>150</v>
      </c>
      <c r="M102" s="128" t="s">
        <v>224</v>
      </c>
      <c r="N102" s="129">
        <v>2.544</v>
      </c>
      <c r="O102" s="129">
        <v>7.2000000000000008E-2</v>
      </c>
      <c r="P102" s="130">
        <f t="shared" si="8"/>
        <v>0.40551710697637627</v>
      </c>
      <c r="Q102" s="130">
        <f t="shared" si="9"/>
        <v>-1.1426675035687315</v>
      </c>
      <c r="R102" s="181">
        <f>LOG(Table10[[#This Row],[OSA]]/Table10[[#This Row],[SA]])</f>
        <v>-1.5481846105451078</v>
      </c>
      <c r="S102" s="135"/>
      <c r="T102" s="134" t="s">
        <v>435</v>
      </c>
      <c r="U102" s="133" t="s">
        <v>432</v>
      </c>
      <c r="V102" s="132" t="s">
        <v>88</v>
      </c>
      <c r="W102" s="128" t="s">
        <v>225</v>
      </c>
      <c r="X102" s="129">
        <v>4.4396733231360184</v>
      </c>
      <c r="Y102" s="136">
        <v>1.2414333237888695</v>
      </c>
      <c r="Z102" s="136">
        <v>0.6473510153445976</v>
      </c>
      <c r="AA102" s="136">
        <v>9.3923398970580052E-2</v>
      </c>
      <c r="AB102" s="237">
        <f>LOG(Table12[[#This Row],[OSA]]/Table12[[#This Row],[SA]])</f>
        <v>-0.55342761637401761</v>
      </c>
      <c r="AC102" s="137"/>
      <c r="AD102" s="137"/>
      <c r="AW102" s="89" t="s">
        <v>436</v>
      </c>
      <c r="AX102" s="64" t="s">
        <v>422</v>
      </c>
      <c r="AY102" s="132" t="s">
        <v>150</v>
      </c>
      <c r="AZ102" s="141" t="s">
        <v>136</v>
      </c>
      <c r="BA102" s="129">
        <v>5.59</v>
      </c>
      <c r="BB102" s="129">
        <v>0.11854650000000005</v>
      </c>
      <c r="BC102" s="129">
        <v>0.74741180788642325</v>
      </c>
      <c r="BD102" s="129">
        <v>-0.92611126372818298</v>
      </c>
      <c r="BE102" s="181">
        <f>LOG(Table17[[#This Row],[Column6]]/Table17[[#This Row],[Column5]])</f>
        <v>-1.6735230716146063</v>
      </c>
      <c r="BF102" s="60"/>
      <c r="BG102" s="60"/>
      <c r="BH102" s="60"/>
      <c r="BI102" s="60"/>
      <c r="BJ102" s="141"/>
      <c r="BK102" s="60"/>
      <c r="BL102" s="71"/>
      <c r="BM102" s="71"/>
      <c r="BN102" s="71"/>
      <c r="BO102" s="93"/>
      <c r="BP102" s="60"/>
      <c r="BQ102" s="166" t="s">
        <v>150</v>
      </c>
      <c r="BR102" s="141" t="s">
        <v>136</v>
      </c>
      <c r="BS102" s="129">
        <v>2.544</v>
      </c>
      <c r="BT102" s="129">
        <v>7.2000000000000008E-2</v>
      </c>
      <c r="BU102" s="129">
        <v>0.40551710697637627</v>
      </c>
      <c r="BV102" s="129">
        <v>-1.1426675035687315</v>
      </c>
      <c r="BW102" s="181">
        <f>LOG(Table21[[#This Row],[OSA]]/Table21[[#This Row],[SA]])</f>
        <v>-1.5481846105451078</v>
      </c>
      <c r="BX102" s="129"/>
      <c r="BY102" s="60" t="s">
        <v>436</v>
      </c>
      <c r="BZ102" s="60" t="s">
        <v>430</v>
      </c>
      <c r="CA102" s="128" t="s">
        <v>45</v>
      </c>
      <c r="CB102" s="128" t="s">
        <v>45</v>
      </c>
      <c r="CC102" s="130">
        <v>67.548765945601716</v>
      </c>
      <c r="CD102" s="130">
        <v>20.588741614566068</v>
      </c>
      <c r="CE102" s="130">
        <v>1.829617419266101</v>
      </c>
      <c r="CF102" s="146">
        <v>1.3136298033178329</v>
      </c>
      <c r="CG102" s="186">
        <f>LOG(Table22[[#This Row],[OSA]]/Table22[[#This Row],[SA]])</f>
        <v>-0.51598761594826814</v>
      </c>
      <c r="CI102" s="60"/>
      <c r="CJ102" s="81"/>
      <c r="CK102" s="60"/>
      <c r="CL102" s="60"/>
    </row>
    <row r="103" spans="1:90" ht="14.25" customHeight="1">
      <c r="A103" s="227" t="s">
        <v>136</v>
      </c>
      <c r="B103" s="227" t="s">
        <v>150</v>
      </c>
      <c r="C103" s="227" t="s">
        <v>164</v>
      </c>
      <c r="D103" s="229" t="s">
        <v>224</v>
      </c>
      <c r="E103" s="230">
        <v>6.9059999999999997</v>
      </c>
      <c r="F103" s="230">
        <v>0.193</v>
      </c>
      <c r="G103" s="230">
        <v>2.7946713003185637E-2</v>
      </c>
      <c r="H103" s="231">
        <f t="shared" si="4"/>
        <v>0.83922657401343537</v>
      </c>
      <c r="I103" s="231">
        <f t="shared" si="5"/>
        <v>-0.71444269099222624</v>
      </c>
      <c r="K103" s="89" t="s">
        <v>422</v>
      </c>
      <c r="L103" s="132" t="s">
        <v>150</v>
      </c>
      <c r="M103" s="128" t="s">
        <v>224</v>
      </c>
      <c r="N103" s="129">
        <v>6.9059999999999997</v>
      </c>
      <c r="O103" s="129">
        <v>0.193</v>
      </c>
      <c r="P103" s="130">
        <f t="shared" si="8"/>
        <v>0.83922657401343537</v>
      </c>
      <c r="Q103" s="130">
        <f t="shared" si="9"/>
        <v>-0.71444269099222624</v>
      </c>
      <c r="R103" s="181">
        <f>LOG(Table10[[#This Row],[OSA]]/Table10[[#This Row],[SA]])</f>
        <v>-1.5536692650056616</v>
      </c>
      <c r="S103" s="135"/>
      <c r="T103" s="134" t="s">
        <v>435</v>
      </c>
      <c r="U103" s="134" t="s">
        <v>432</v>
      </c>
      <c r="V103" s="132" t="s">
        <v>88</v>
      </c>
      <c r="W103" s="128" t="s">
        <v>225</v>
      </c>
      <c r="X103" s="130">
        <v>3.0294973056964918</v>
      </c>
      <c r="Y103" s="136">
        <v>0.55050756387384658</v>
      </c>
      <c r="Z103" s="136">
        <v>0.4813705705900444</v>
      </c>
      <c r="AA103" s="136">
        <v>-0.25923670952400785</v>
      </c>
      <c r="AB103" s="237">
        <f>LOG(Table12[[#This Row],[OSA]]/Table12[[#This Row],[SA]])</f>
        <v>-0.74060728011405219</v>
      </c>
      <c r="AC103" s="137"/>
      <c r="AD103" s="137"/>
      <c r="AW103" s="89" t="s">
        <v>436</v>
      </c>
      <c r="AX103" s="64" t="s">
        <v>422</v>
      </c>
      <c r="AY103" s="132" t="s">
        <v>150</v>
      </c>
      <c r="AZ103" s="141" t="s">
        <v>136</v>
      </c>
      <c r="BA103" s="129">
        <v>2.544</v>
      </c>
      <c r="BB103" s="129">
        <v>7.2000000000000008E-2</v>
      </c>
      <c r="BC103" s="129">
        <v>0.40551710697637627</v>
      </c>
      <c r="BD103" s="129">
        <v>-1.1426675035687315</v>
      </c>
      <c r="BE103" s="181">
        <f>LOG(Table17[[#This Row],[Column6]]/Table17[[#This Row],[Column5]])</f>
        <v>-1.5481846105451078</v>
      </c>
      <c r="BF103" s="60"/>
      <c r="BG103" s="60"/>
      <c r="BH103" s="60"/>
      <c r="BI103" s="60"/>
      <c r="BJ103" s="141"/>
      <c r="BK103" s="60"/>
      <c r="BL103" s="71"/>
      <c r="BM103" s="71"/>
      <c r="BN103" s="71"/>
      <c r="BO103" s="93"/>
      <c r="BP103" s="60"/>
      <c r="BQ103" s="166" t="s">
        <v>150</v>
      </c>
      <c r="BR103" s="141" t="s">
        <v>136</v>
      </c>
      <c r="BS103" s="129">
        <v>6.9059999999999997</v>
      </c>
      <c r="BT103" s="129">
        <v>0.193</v>
      </c>
      <c r="BU103" s="129">
        <v>0.83922657401343537</v>
      </c>
      <c r="BV103" s="129">
        <v>-0.71444269099222624</v>
      </c>
      <c r="BW103" s="181">
        <f>LOG(Table21[[#This Row],[OSA]]/Table21[[#This Row],[SA]])</f>
        <v>-1.5536692650056616</v>
      </c>
      <c r="BX103" s="129"/>
      <c r="BY103" s="60" t="s">
        <v>436</v>
      </c>
      <c r="BZ103" s="60" t="s">
        <v>430</v>
      </c>
      <c r="CA103" s="128" t="s">
        <v>45</v>
      </c>
      <c r="CB103" s="128" t="s">
        <v>45</v>
      </c>
      <c r="CC103" s="130">
        <v>61.939640758176374</v>
      </c>
      <c r="CD103" s="130">
        <v>16.982271788061325</v>
      </c>
      <c r="CE103" s="130">
        <v>1.7919686821768204</v>
      </c>
      <c r="CF103" s="146">
        <v>1.2299957871460794</v>
      </c>
      <c r="CG103" s="186">
        <f>LOG(Table22[[#This Row],[OSA]]/Table22[[#This Row],[SA]])</f>
        <v>-0.56197289503074122</v>
      </c>
      <c r="CI103" s="60"/>
      <c r="CJ103" s="81"/>
      <c r="CK103" s="60"/>
      <c r="CL103" s="60"/>
    </row>
    <row r="104" spans="1:90" ht="14.25" customHeight="1">
      <c r="A104" s="227" t="s">
        <v>136</v>
      </c>
      <c r="B104" s="227" t="s">
        <v>178</v>
      </c>
      <c r="C104" s="229" t="s">
        <v>179</v>
      </c>
      <c r="D104" s="229" t="s">
        <v>225</v>
      </c>
      <c r="E104" s="230">
        <v>8.4953800493542317</v>
      </c>
      <c r="F104" s="230">
        <v>1.4476458947741766</v>
      </c>
      <c r="G104" s="230">
        <v>0.1704039002803904</v>
      </c>
      <c r="H104" s="231">
        <f t="shared" si="4"/>
        <v>0.92918281223925225</v>
      </c>
      <c r="I104" s="231">
        <f t="shared" si="5"/>
        <v>0.16066234310928945</v>
      </c>
      <c r="K104" s="89"/>
      <c r="L104" s="71"/>
      <c r="M104" s="60"/>
      <c r="N104" s="60"/>
      <c r="O104" s="60"/>
      <c r="P104" s="60"/>
      <c r="Q104" s="60"/>
      <c r="R104" s="60"/>
      <c r="S104" s="135"/>
      <c r="T104" s="134" t="s">
        <v>435</v>
      </c>
      <c r="U104" s="64" t="s">
        <v>433</v>
      </c>
      <c r="V104" s="132" t="s">
        <v>90</v>
      </c>
      <c r="W104" s="128" t="s">
        <v>225</v>
      </c>
      <c r="X104" s="130">
        <v>2.8441843602597543</v>
      </c>
      <c r="Y104" s="136">
        <v>6.4730945830890896E-2</v>
      </c>
      <c r="Z104" s="136">
        <v>0.4539577439735073</v>
      </c>
      <c r="AA104" s="136">
        <v>-1.1888880471434216</v>
      </c>
      <c r="AB104" s="237">
        <f>LOG(Table12[[#This Row],[OSA]]/Table12[[#This Row],[SA]])</f>
        <v>-1.6428457911169287</v>
      </c>
      <c r="AC104" s="137"/>
      <c r="AD104" s="137"/>
      <c r="AW104" s="89" t="s">
        <v>436</v>
      </c>
      <c r="AX104" s="64" t="s">
        <v>422</v>
      </c>
      <c r="AY104" s="132" t="s">
        <v>150</v>
      </c>
      <c r="AZ104" s="141" t="s">
        <v>136</v>
      </c>
      <c r="BA104" s="129">
        <v>6.9059999999999997</v>
      </c>
      <c r="BB104" s="129">
        <v>0.193</v>
      </c>
      <c r="BC104" s="129">
        <v>0.83922657401343537</v>
      </c>
      <c r="BD104" s="129">
        <v>-0.71444269099222624</v>
      </c>
      <c r="BE104" s="181">
        <f>LOG(Table17[[#This Row],[Column6]]/Table17[[#This Row],[Column5]])</f>
        <v>-1.5536692650056616</v>
      </c>
      <c r="BF104" s="60"/>
      <c r="BG104" s="60"/>
      <c r="BH104" s="60"/>
      <c r="BI104" s="60"/>
      <c r="BJ104" s="64"/>
      <c r="BK104" s="60"/>
      <c r="BL104" s="71"/>
      <c r="BM104" s="71"/>
      <c r="BN104" s="71"/>
      <c r="BO104" s="93"/>
      <c r="BP104" s="60"/>
      <c r="BQ104" s="166" t="s">
        <v>178</v>
      </c>
      <c r="BR104" s="141" t="s">
        <v>136</v>
      </c>
      <c r="BS104" s="129">
        <v>8.4953800493542317</v>
      </c>
      <c r="BT104" s="129">
        <v>1.4476458947741766</v>
      </c>
      <c r="BU104" s="129">
        <v>0.92918281223925225</v>
      </c>
      <c r="BV104" s="129">
        <v>0.16066234310928945</v>
      </c>
      <c r="BW104" s="181">
        <f>LOG(Table21[[#This Row],[OSA]]/Table21[[#This Row],[SA]])</f>
        <v>-0.76852046912996275</v>
      </c>
      <c r="BX104" s="129"/>
      <c r="BY104" s="60" t="s">
        <v>436</v>
      </c>
      <c r="BZ104" s="60" t="s">
        <v>430</v>
      </c>
      <c r="CA104" s="128" t="s">
        <v>45</v>
      </c>
      <c r="CB104" s="128" t="s">
        <v>45</v>
      </c>
      <c r="CC104" s="130">
        <v>57.410720788761324</v>
      </c>
      <c r="CD104" s="130">
        <v>14.589634823087342</v>
      </c>
      <c r="CE104" s="130">
        <v>1.7589929994475981</v>
      </c>
      <c r="CF104" s="146">
        <v>1.1640444216876347</v>
      </c>
      <c r="CG104" s="186">
        <f>LOG(Table22[[#This Row],[OSA]]/Table22[[#This Row],[SA]])</f>
        <v>-0.59494857775996335</v>
      </c>
      <c r="CI104" s="60"/>
      <c r="CJ104" s="81"/>
      <c r="CK104" s="60"/>
      <c r="CL104" s="60"/>
    </row>
    <row r="105" spans="1:90" ht="14.25" customHeight="1">
      <c r="A105" s="227" t="s">
        <v>136</v>
      </c>
      <c r="B105" s="227" t="s">
        <v>178</v>
      </c>
      <c r="C105" s="229" t="s">
        <v>179</v>
      </c>
      <c r="D105" s="229" t="s">
        <v>225</v>
      </c>
      <c r="E105" s="230">
        <v>31.669513445625608</v>
      </c>
      <c r="F105" s="230">
        <v>5.0893800988154654</v>
      </c>
      <c r="G105" s="230">
        <v>0.16070281937086225</v>
      </c>
      <c r="H105" s="231">
        <f t="shared" si="4"/>
        <v>1.5006413911425736</v>
      </c>
      <c r="I105" s="231">
        <f t="shared" si="5"/>
        <v>0.70666488723676479</v>
      </c>
      <c r="K105" s="89"/>
      <c r="L105" s="71"/>
      <c r="M105" s="60"/>
      <c r="N105" s="60"/>
      <c r="O105" s="60"/>
      <c r="P105" s="60"/>
      <c r="Q105" s="60"/>
      <c r="R105" s="60"/>
      <c r="S105" s="135"/>
      <c r="T105" s="134" t="s">
        <v>435</v>
      </c>
      <c r="U105" s="64" t="s">
        <v>433</v>
      </c>
      <c r="V105" s="132" t="s">
        <v>90</v>
      </c>
      <c r="W105" s="128" t="s">
        <v>225</v>
      </c>
      <c r="X105" s="130">
        <v>2.9415454581871558</v>
      </c>
      <c r="Y105" s="136">
        <v>0.10214103114983815</v>
      </c>
      <c r="Z105" s="136">
        <v>0.46857556429487157</v>
      </c>
      <c r="AA105" s="136">
        <v>-0.99079976210193699</v>
      </c>
      <c r="AB105" s="237">
        <f>LOG(Table12[[#This Row],[OSA]]/Table12[[#This Row],[SA]])</f>
        <v>-1.4593753263968086</v>
      </c>
      <c r="AC105" s="137"/>
      <c r="AD105" s="137"/>
      <c r="AW105" s="156" t="s">
        <v>435</v>
      </c>
      <c r="AX105" s="134" t="s">
        <v>426</v>
      </c>
      <c r="AY105" s="132" t="s">
        <v>178</v>
      </c>
      <c r="AZ105" s="141" t="s">
        <v>136</v>
      </c>
      <c r="BA105" s="129">
        <v>8.4953800493542317</v>
      </c>
      <c r="BB105" s="129">
        <v>1.4476458947741766</v>
      </c>
      <c r="BC105" s="129">
        <v>0.92918281223925225</v>
      </c>
      <c r="BD105" s="129">
        <v>0.16066234310928945</v>
      </c>
      <c r="BE105" s="181">
        <f>LOG(Table17[[#This Row],[Column6]]/Table17[[#This Row],[Column5]])</f>
        <v>-0.76852046912996275</v>
      </c>
      <c r="BF105" s="60"/>
      <c r="BG105" s="60"/>
      <c r="BH105" s="60"/>
      <c r="BI105" s="60"/>
      <c r="BJ105" s="64"/>
      <c r="BK105" s="60"/>
      <c r="BL105" s="71"/>
      <c r="BM105" s="71"/>
      <c r="BN105" s="71"/>
      <c r="BO105" s="93"/>
      <c r="BP105" s="60"/>
      <c r="BQ105" s="166" t="s">
        <v>178</v>
      </c>
      <c r="BR105" s="141" t="s">
        <v>136</v>
      </c>
      <c r="BS105" s="129">
        <v>31.669513445625608</v>
      </c>
      <c r="BT105" s="129">
        <v>5.0893800988154654</v>
      </c>
      <c r="BU105" s="129">
        <v>1.5006413911425736</v>
      </c>
      <c r="BV105" s="129">
        <v>0.70666488723676479</v>
      </c>
      <c r="BW105" s="181">
        <f>LOG(Table21[[#This Row],[OSA]]/Table21[[#This Row],[SA]])</f>
        <v>-0.79397650390580865</v>
      </c>
      <c r="BX105" s="129"/>
      <c r="BY105" s="60" t="s">
        <v>436</v>
      </c>
      <c r="BZ105" s="60" t="s">
        <v>430</v>
      </c>
      <c r="CA105" s="128" t="s">
        <v>45</v>
      </c>
      <c r="CB105" s="128" t="s">
        <v>45</v>
      </c>
      <c r="CC105" s="130">
        <v>52.462084040826674</v>
      </c>
      <c r="CD105" s="130">
        <v>12.068742338030551</v>
      </c>
      <c r="CE105" s="130">
        <v>1.7198455388173099</v>
      </c>
      <c r="CF105" s="146">
        <v>1.081662015407086</v>
      </c>
      <c r="CG105" s="186">
        <f>LOG(Table22[[#This Row],[OSA]]/Table22[[#This Row],[SA]])</f>
        <v>-0.638183523410224</v>
      </c>
      <c r="CI105" s="60"/>
      <c r="CJ105" s="81"/>
      <c r="CK105" s="60"/>
      <c r="CL105" s="60"/>
    </row>
    <row r="106" spans="1:90" ht="14.25" customHeight="1">
      <c r="A106" s="227" t="s">
        <v>136</v>
      </c>
      <c r="B106" s="227" t="s">
        <v>178</v>
      </c>
      <c r="C106" s="229" t="s">
        <v>179</v>
      </c>
      <c r="D106" s="229" t="s">
        <v>225</v>
      </c>
      <c r="E106" s="230">
        <v>16.7382408536212</v>
      </c>
      <c r="F106" s="230">
        <v>1.5085927922538185</v>
      </c>
      <c r="G106" s="230">
        <v>9.0128515024172629E-2</v>
      </c>
      <c r="H106" s="231">
        <f t="shared" si="4"/>
        <v>1.2237098128143298</v>
      </c>
      <c r="I106" s="231">
        <f t="shared" si="5"/>
        <v>0.1785720284151423</v>
      </c>
      <c r="K106" s="89"/>
      <c r="L106" s="71"/>
      <c r="M106" s="60"/>
      <c r="N106" s="60"/>
      <c r="O106" s="60"/>
      <c r="P106" s="60"/>
      <c r="Q106" s="60"/>
      <c r="R106" s="60"/>
      <c r="S106" s="135"/>
      <c r="T106" s="134" t="s">
        <v>435</v>
      </c>
      <c r="U106" s="64" t="s">
        <v>433</v>
      </c>
      <c r="V106" s="132" t="s">
        <v>90</v>
      </c>
      <c r="W106" s="128" t="s">
        <v>225</v>
      </c>
      <c r="X106" s="130">
        <v>4.3562266212472149</v>
      </c>
      <c r="Y106" s="136">
        <v>0.16796368042785151</v>
      </c>
      <c r="Z106" s="136">
        <v>0.63911046470106347</v>
      </c>
      <c r="AA106" s="136">
        <v>-0.7747846176492752</v>
      </c>
      <c r="AB106" s="237">
        <f>LOG(Table12[[#This Row],[OSA]]/Table12[[#This Row],[SA]])</f>
        <v>-1.4138950823503387</v>
      </c>
      <c r="AC106" s="137"/>
      <c r="AD106" s="137"/>
      <c r="AW106" s="156" t="s">
        <v>435</v>
      </c>
      <c r="AX106" s="134" t="s">
        <v>426</v>
      </c>
      <c r="AY106" s="132" t="s">
        <v>178</v>
      </c>
      <c r="AZ106" s="141" t="s">
        <v>136</v>
      </c>
      <c r="BA106" s="129">
        <v>31.669513445625608</v>
      </c>
      <c r="BB106" s="129">
        <v>5.0893800988154654</v>
      </c>
      <c r="BC106" s="129">
        <v>1.5006413911425736</v>
      </c>
      <c r="BD106" s="129">
        <v>0.70666488723676479</v>
      </c>
      <c r="BE106" s="181">
        <f>LOG(Table17[[#This Row],[Column6]]/Table17[[#This Row],[Column5]])</f>
        <v>-0.79397650390580865</v>
      </c>
      <c r="BF106" s="60"/>
      <c r="BG106" s="60"/>
      <c r="BH106" s="60"/>
      <c r="BI106" s="60"/>
      <c r="BJ106" s="60"/>
      <c r="BK106" s="60"/>
      <c r="BL106" s="71"/>
      <c r="BM106" s="71"/>
      <c r="BN106" s="71"/>
      <c r="BO106" s="93"/>
      <c r="BP106" s="60"/>
      <c r="BQ106" s="166" t="s">
        <v>178</v>
      </c>
      <c r="BR106" s="141" t="s">
        <v>136</v>
      </c>
      <c r="BS106" s="129">
        <v>16.7382408536212</v>
      </c>
      <c r="BT106" s="129">
        <v>1.5085927922538185</v>
      </c>
      <c r="BU106" s="129">
        <v>1.2237098128143298</v>
      </c>
      <c r="BV106" s="129">
        <v>0.1785720284151423</v>
      </c>
      <c r="BW106" s="181">
        <f>LOG(Table21[[#This Row],[OSA]]/Table21[[#This Row],[SA]])</f>
        <v>-1.0451377843991874</v>
      </c>
      <c r="BX106" s="129"/>
      <c r="BY106" s="60" t="s">
        <v>436</v>
      </c>
      <c r="BZ106" s="60" t="s">
        <v>430</v>
      </c>
      <c r="CA106" s="128" t="s">
        <v>45</v>
      </c>
      <c r="CB106" s="128" t="s">
        <v>45</v>
      </c>
      <c r="CC106" s="130">
        <v>47.510305700238433</v>
      </c>
      <c r="CD106" s="130">
        <v>9.897980354216342</v>
      </c>
      <c r="CE106" s="130">
        <v>1.6767878248519468</v>
      </c>
      <c r="CF106" s="146">
        <v>0.9955465874763596</v>
      </c>
      <c r="CG106" s="186">
        <f>LOG(Table22[[#This Row],[OSA]]/Table22[[#This Row],[SA]])</f>
        <v>-0.68124123737558717</v>
      </c>
      <c r="CI106" s="60"/>
      <c r="CJ106" s="81"/>
      <c r="CK106" s="60"/>
      <c r="CL106" s="60"/>
    </row>
    <row r="107" spans="1:90" ht="14.25" customHeight="1">
      <c r="A107" s="227" t="s">
        <v>136</v>
      </c>
      <c r="B107" s="227" t="s">
        <v>199</v>
      </c>
      <c r="C107" s="229" t="s">
        <v>179</v>
      </c>
      <c r="D107" s="229" t="s">
        <v>225</v>
      </c>
      <c r="E107" s="230">
        <v>6.5030967929308714</v>
      </c>
      <c r="F107" s="230">
        <v>0.56548667764616278</v>
      </c>
      <c r="G107" s="230">
        <v>8.6956521739130446E-2</v>
      </c>
      <c r="H107" s="231">
        <f t="shared" si="4"/>
        <v>0.81312021815105162</v>
      </c>
      <c r="I107" s="231">
        <f t="shared" si="5"/>
        <v>-0.24757762220256008</v>
      </c>
      <c r="K107" s="89"/>
      <c r="L107" s="71"/>
      <c r="M107" s="60"/>
      <c r="N107" s="60"/>
      <c r="O107" s="60"/>
      <c r="P107" s="60"/>
      <c r="Q107" s="60"/>
      <c r="R107" s="60"/>
      <c r="S107" s="135"/>
      <c r="T107" s="134" t="s">
        <v>435</v>
      </c>
      <c r="U107" s="64" t="s">
        <v>433</v>
      </c>
      <c r="V107" s="132" t="s">
        <v>90</v>
      </c>
      <c r="W107" s="128" t="s">
        <v>225</v>
      </c>
      <c r="X107" s="130">
        <v>0.7472717949534825</v>
      </c>
      <c r="Y107" s="136">
        <v>2.8627763055836992E-2</v>
      </c>
      <c r="Z107" s="136">
        <v>-0.12652140945697216</v>
      </c>
      <c r="AA107" s="136">
        <v>-1.5432125859798351</v>
      </c>
      <c r="AB107" s="237">
        <f>LOG(Table12[[#This Row],[OSA]]/Table12[[#This Row],[SA]])</f>
        <v>-1.4166911765228629</v>
      </c>
      <c r="AC107" s="137"/>
      <c r="AD107" s="137"/>
      <c r="AW107" s="156" t="s">
        <v>435</v>
      </c>
      <c r="AX107" s="134" t="s">
        <v>426</v>
      </c>
      <c r="AY107" s="132" t="s">
        <v>178</v>
      </c>
      <c r="AZ107" s="141" t="s">
        <v>136</v>
      </c>
      <c r="BA107" s="129">
        <v>16.7382408536212</v>
      </c>
      <c r="BB107" s="129">
        <v>1.5085927922538185</v>
      </c>
      <c r="BC107" s="129">
        <v>1.2237098128143298</v>
      </c>
      <c r="BD107" s="129">
        <v>0.1785720284151423</v>
      </c>
      <c r="BE107" s="181">
        <f>LOG(Table17[[#This Row],[Column6]]/Table17[[#This Row],[Column5]])</f>
        <v>-1.0451377843991874</v>
      </c>
      <c r="BF107" s="60"/>
      <c r="BG107" s="60"/>
      <c r="BH107" s="60"/>
      <c r="BI107" s="60"/>
      <c r="BJ107" s="60"/>
      <c r="BK107" s="60"/>
      <c r="BL107" s="71"/>
      <c r="BM107" s="71"/>
      <c r="BN107" s="71"/>
      <c r="BO107" s="93"/>
      <c r="BP107" s="60"/>
      <c r="BQ107" s="166" t="s">
        <v>199</v>
      </c>
      <c r="BR107" s="141" t="s">
        <v>136</v>
      </c>
      <c r="BS107" s="129">
        <v>6.5030967929308714</v>
      </c>
      <c r="BT107" s="129">
        <v>0.56548667764616278</v>
      </c>
      <c r="BU107" s="129">
        <v>0.81312021815105162</v>
      </c>
      <c r="BV107" s="129">
        <v>-0.24757762220256008</v>
      </c>
      <c r="BW107" s="181">
        <f>LOG(Table21[[#This Row],[OSA]]/Table21[[#This Row],[SA]])</f>
        <v>-1.0606978403536116</v>
      </c>
      <c r="BX107" s="129"/>
      <c r="BY107" s="60" t="s">
        <v>436</v>
      </c>
      <c r="BZ107" s="60" t="s">
        <v>430</v>
      </c>
      <c r="CA107" s="128" t="s">
        <v>45</v>
      </c>
      <c r="CB107" s="128" t="s">
        <v>45</v>
      </c>
      <c r="CC107" s="130">
        <v>43.896845830079457</v>
      </c>
      <c r="CD107" s="130">
        <v>8.4496276010951057</v>
      </c>
      <c r="CE107" s="130">
        <v>1.6424333155085318</v>
      </c>
      <c r="CF107" s="146">
        <v>0.9268375687895295</v>
      </c>
      <c r="CG107" s="186">
        <f>LOG(Table22[[#This Row],[OSA]]/Table22[[#This Row],[SA]])</f>
        <v>-0.71559574671900228</v>
      </c>
      <c r="CI107" s="60"/>
      <c r="CJ107" s="81"/>
      <c r="CK107" s="60"/>
      <c r="CL107" s="60"/>
    </row>
    <row r="108" spans="1:90" ht="14.25" customHeight="1">
      <c r="A108" s="227" t="s">
        <v>136</v>
      </c>
      <c r="B108" s="227" t="s">
        <v>199</v>
      </c>
      <c r="C108" s="229" t="s">
        <v>179</v>
      </c>
      <c r="D108" s="229" t="s">
        <v>225</v>
      </c>
      <c r="E108" s="230">
        <v>10.124724803989185</v>
      </c>
      <c r="F108" s="230">
        <v>1.2164246754699679</v>
      </c>
      <c r="G108" s="230">
        <v>0.12014397418393943</v>
      </c>
      <c r="H108" s="231">
        <f t="shared" si="4"/>
        <v>1.005383227666145</v>
      </c>
      <c r="I108" s="231">
        <f t="shared" si="5"/>
        <v>8.5085221330489902E-2</v>
      </c>
      <c r="K108" s="89"/>
      <c r="L108" s="71"/>
      <c r="M108" s="60"/>
      <c r="N108" s="60"/>
      <c r="O108" s="60"/>
      <c r="P108" s="60"/>
      <c r="Q108" s="60"/>
      <c r="R108" s="60"/>
      <c r="S108" s="135"/>
      <c r="T108" s="134" t="s">
        <v>435</v>
      </c>
      <c r="U108" s="64" t="s">
        <v>434</v>
      </c>
      <c r="V108" s="132" t="s">
        <v>176</v>
      </c>
      <c r="W108" s="128" t="s">
        <v>225</v>
      </c>
      <c r="X108" s="130">
        <v>78.014228102008673</v>
      </c>
      <c r="Y108" s="136">
        <v>35.979999999999997</v>
      </c>
      <c r="Z108" s="136">
        <v>1.8921738158017796</v>
      </c>
      <c r="AA108" s="136">
        <v>1.5560611590095326</v>
      </c>
      <c r="AB108" s="237">
        <f>LOG(Table12[[#This Row],[OSA]]/Table12[[#This Row],[SA]])</f>
        <v>-0.33611265679224711</v>
      </c>
      <c r="AC108" s="137"/>
      <c r="AD108" s="137"/>
      <c r="AW108" s="156" t="s">
        <v>435</v>
      </c>
      <c r="AX108" s="134" t="s">
        <v>419</v>
      </c>
      <c r="AY108" s="132" t="s">
        <v>199</v>
      </c>
      <c r="AZ108" s="141" t="s">
        <v>136</v>
      </c>
      <c r="BA108" s="129">
        <v>6.5030967929308714</v>
      </c>
      <c r="BB108" s="129">
        <v>0.56548667764616278</v>
      </c>
      <c r="BC108" s="129">
        <v>0.81312021815105162</v>
      </c>
      <c r="BD108" s="129">
        <v>-0.24757762220256008</v>
      </c>
      <c r="BE108" s="181">
        <f>LOG(Table17[[#This Row],[Column6]]/Table17[[#This Row],[Column5]])</f>
        <v>-1.0606978403536116</v>
      </c>
      <c r="BF108" s="60"/>
      <c r="BG108" s="60"/>
      <c r="BH108" s="60"/>
      <c r="BI108" s="60"/>
      <c r="BJ108" s="60"/>
      <c r="BK108" s="60"/>
      <c r="BL108" s="71"/>
      <c r="BM108" s="71"/>
      <c r="BN108" s="71"/>
      <c r="BO108" s="93"/>
      <c r="BP108" s="60"/>
      <c r="BQ108" s="166" t="s">
        <v>199</v>
      </c>
      <c r="BR108" s="141" t="s">
        <v>136</v>
      </c>
      <c r="BS108" s="129">
        <v>10.124724803989185</v>
      </c>
      <c r="BT108" s="129">
        <v>1.2164246754699679</v>
      </c>
      <c r="BU108" s="129">
        <v>1.005383227666145</v>
      </c>
      <c r="BV108" s="129">
        <v>8.5085221330489902E-2</v>
      </c>
      <c r="BW108" s="181">
        <f>LOG(Table21[[#This Row],[OSA]]/Table21[[#This Row],[SA]])</f>
        <v>-0.92029800633565495</v>
      </c>
      <c r="BX108" s="129"/>
      <c r="BY108" s="60" t="s">
        <v>436</v>
      </c>
      <c r="BZ108" s="60" t="s">
        <v>430</v>
      </c>
      <c r="CA108" s="128" t="s">
        <v>45</v>
      </c>
      <c r="CB108" s="128" t="s">
        <v>45</v>
      </c>
      <c r="CC108" s="130">
        <v>72.449430573716043</v>
      </c>
      <c r="CD108" s="130">
        <v>22.732878600641101</v>
      </c>
      <c r="CE108" s="130">
        <v>1.860034976423276</v>
      </c>
      <c r="CF108" s="146">
        <v>1.3566544326989498</v>
      </c>
      <c r="CG108" s="186">
        <f>LOG(Table22[[#This Row],[OSA]]/Table22[[#This Row],[SA]])</f>
        <v>-0.50338054372432628</v>
      </c>
      <c r="CI108" s="60"/>
      <c r="CJ108" s="81"/>
      <c r="CK108" s="60"/>
      <c r="CL108" s="60"/>
    </row>
    <row r="109" spans="1:90" ht="14.25" customHeight="1">
      <c r="A109" s="227" t="s">
        <v>136</v>
      </c>
      <c r="B109" s="227" t="s">
        <v>199</v>
      </c>
      <c r="C109" s="229" t="s">
        <v>179</v>
      </c>
      <c r="D109" s="229" t="s">
        <v>225</v>
      </c>
      <c r="E109" s="230">
        <v>161.61923406392691</v>
      </c>
      <c r="F109" s="230">
        <v>15.095352700498958</v>
      </c>
      <c r="G109" s="230">
        <v>9.3400719214695324E-2</v>
      </c>
      <c r="H109" s="231">
        <f t="shared" si="4"/>
        <v>2.2084930442526423</v>
      </c>
      <c r="I109" s="231">
        <f t="shared" si="5"/>
        <v>1.1788432646986982</v>
      </c>
      <c r="K109" s="89"/>
      <c r="L109" s="71"/>
      <c r="M109" s="60"/>
      <c r="N109" s="60"/>
      <c r="O109" s="60"/>
      <c r="P109" s="60"/>
      <c r="Q109" s="60"/>
      <c r="R109" s="60"/>
      <c r="S109" s="135"/>
      <c r="T109" s="134" t="s">
        <v>435</v>
      </c>
      <c r="U109" s="64" t="s">
        <v>420</v>
      </c>
      <c r="V109" s="132" t="s">
        <v>206</v>
      </c>
      <c r="W109" s="128" t="s">
        <v>225</v>
      </c>
      <c r="X109" s="130">
        <v>255.40650331249427</v>
      </c>
      <c r="Y109" s="136">
        <v>13.540415133419382</v>
      </c>
      <c r="Z109" s="136">
        <v>2.4072319513329266</v>
      </c>
      <c r="AA109" s="136">
        <v>1.1316319795182186</v>
      </c>
      <c r="AB109" s="237">
        <f>LOG(Table12[[#This Row],[OSA]]/Table12[[#This Row],[SA]])</f>
        <v>-1.275599971814708</v>
      </c>
      <c r="AC109" s="137"/>
      <c r="AD109" s="137"/>
      <c r="AW109" s="156" t="s">
        <v>435</v>
      </c>
      <c r="AX109" s="134" t="s">
        <v>419</v>
      </c>
      <c r="AY109" s="132" t="s">
        <v>199</v>
      </c>
      <c r="AZ109" s="141" t="s">
        <v>136</v>
      </c>
      <c r="BA109" s="129">
        <v>10.124724803989185</v>
      </c>
      <c r="BB109" s="129">
        <v>1.2164246754699679</v>
      </c>
      <c r="BC109" s="129">
        <v>1.005383227666145</v>
      </c>
      <c r="BD109" s="129">
        <v>8.5085221330489902E-2</v>
      </c>
      <c r="BE109" s="181">
        <f>LOG(Table17[[#This Row],[Column6]]/Table17[[#This Row],[Column5]])</f>
        <v>-0.92029800633565495</v>
      </c>
      <c r="BF109" s="60"/>
      <c r="BG109" s="60"/>
      <c r="BH109" s="60"/>
      <c r="BI109" s="60"/>
      <c r="BJ109" s="60"/>
      <c r="BK109" s="60"/>
      <c r="BL109" s="71"/>
      <c r="BM109" s="71"/>
      <c r="BN109" s="71"/>
      <c r="BO109" s="93"/>
      <c r="BP109" s="60"/>
      <c r="BQ109" s="166" t="s">
        <v>199</v>
      </c>
      <c r="BR109" s="141" t="s">
        <v>136</v>
      </c>
      <c r="BS109" s="129">
        <v>161.61923406392691</v>
      </c>
      <c r="BT109" s="129">
        <v>15.095352700498958</v>
      </c>
      <c r="BU109" s="129">
        <v>2.2084930442526423</v>
      </c>
      <c r="BV109" s="129">
        <v>1.1788432646986982</v>
      </c>
      <c r="BW109" s="181">
        <f>LOG(Table21[[#This Row],[OSA]]/Table21[[#This Row],[SA]])</f>
        <v>-1.0296497795539443</v>
      </c>
      <c r="BX109" s="129"/>
      <c r="BY109" s="60" t="s">
        <v>436</v>
      </c>
      <c r="BZ109" s="60" t="s">
        <v>430</v>
      </c>
      <c r="CA109" s="128" t="s">
        <v>45</v>
      </c>
      <c r="CB109" s="128" t="s">
        <v>45</v>
      </c>
      <c r="CC109" s="130">
        <v>65.938511215077739</v>
      </c>
      <c r="CD109" s="130">
        <v>18.703786022412192</v>
      </c>
      <c r="CE109" s="130">
        <v>1.8191391372509362</v>
      </c>
      <c r="CF109" s="146">
        <v>1.2719295253715928</v>
      </c>
      <c r="CG109" s="186">
        <f>LOG(Table22[[#This Row],[OSA]]/Table22[[#This Row],[SA]])</f>
        <v>-0.54720961187934358</v>
      </c>
      <c r="CI109" s="60"/>
      <c r="CJ109" s="81"/>
      <c r="CK109" s="60"/>
      <c r="CL109" s="60"/>
    </row>
    <row r="110" spans="1:90" ht="14.25" customHeight="1">
      <c r="A110" s="227" t="s">
        <v>136</v>
      </c>
      <c r="B110" s="227" t="s">
        <v>184</v>
      </c>
      <c r="C110" s="229" t="s">
        <v>179</v>
      </c>
      <c r="D110" s="229" t="s">
        <v>225</v>
      </c>
      <c r="E110" s="230">
        <v>15.602679351305138</v>
      </c>
      <c r="F110" s="230">
        <v>4.9769110818169509</v>
      </c>
      <c r="G110" s="230">
        <v>0.31897797613847911</v>
      </c>
      <c r="H110" s="231">
        <f t="shared" si="4"/>
        <v>1.1931991834550975</v>
      </c>
      <c r="I110" s="231">
        <f t="shared" si="5"/>
        <v>0.69695988164794065</v>
      </c>
      <c r="K110" s="89"/>
      <c r="L110" s="71"/>
      <c r="M110" s="60"/>
      <c r="N110" s="60"/>
      <c r="O110" s="60"/>
      <c r="P110" s="60"/>
      <c r="Q110" s="60"/>
      <c r="R110" s="60"/>
      <c r="S110" s="135"/>
      <c r="T110" s="134" t="s">
        <v>435</v>
      </c>
      <c r="U110" s="64" t="s">
        <v>420</v>
      </c>
      <c r="V110" s="132" t="s">
        <v>206</v>
      </c>
      <c r="W110" s="128" t="s">
        <v>225</v>
      </c>
      <c r="X110" s="130">
        <v>121.29280828465224</v>
      </c>
      <c r="Y110" s="136">
        <v>11.189663452499381</v>
      </c>
      <c r="Z110" s="136">
        <v>2.0838350513621755</v>
      </c>
      <c r="AA110" s="136">
        <v>1.048817024605168</v>
      </c>
      <c r="AB110" s="237">
        <f>LOG(Table12[[#This Row],[OSA]]/Table12[[#This Row],[SA]])</f>
        <v>-1.0350180267570075</v>
      </c>
      <c r="AC110" s="137"/>
      <c r="AD110" s="137"/>
      <c r="AW110" s="156" t="s">
        <v>435</v>
      </c>
      <c r="AX110" s="134" t="s">
        <v>419</v>
      </c>
      <c r="AY110" s="132" t="s">
        <v>199</v>
      </c>
      <c r="AZ110" s="141" t="s">
        <v>136</v>
      </c>
      <c r="BA110" s="129">
        <v>161.61923406392691</v>
      </c>
      <c r="BB110" s="129">
        <v>15.095352700498958</v>
      </c>
      <c r="BC110" s="129">
        <v>2.2084930442526423</v>
      </c>
      <c r="BD110" s="129">
        <v>1.1788432646986982</v>
      </c>
      <c r="BE110" s="181">
        <f>LOG(Table17[[#This Row],[Column6]]/Table17[[#This Row],[Column5]])</f>
        <v>-1.0296497795539443</v>
      </c>
      <c r="BF110" s="60"/>
      <c r="BG110" s="60"/>
      <c r="BH110" s="60"/>
      <c r="BI110" s="60"/>
      <c r="BJ110" s="60"/>
      <c r="BK110" s="60"/>
      <c r="BL110" s="71"/>
      <c r="BM110" s="71"/>
      <c r="BN110" s="71"/>
      <c r="BO110" s="93"/>
      <c r="BP110" s="60"/>
      <c r="BQ110" s="166" t="s">
        <v>184</v>
      </c>
      <c r="BR110" s="141" t="s">
        <v>136</v>
      </c>
      <c r="BS110" s="129">
        <v>15.602679351305138</v>
      </c>
      <c r="BT110" s="129">
        <v>4.9769110818169509</v>
      </c>
      <c r="BU110" s="129">
        <v>1.1931991834550975</v>
      </c>
      <c r="BV110" s="129">
        <v>0.69695988164794065</v>
      </c>
      <c r="BW110" s="181">
        <f>LOG(Table21[[#This Row],[OSA]]/Table21[[#This Row],[SA]])</f>
        <v>-0.4962393018071567</v>
      </c>
      <c r="BX110" s="129"/>
      <c r="BY110" s="60" t="s">
        <v>436</v>
      </c>
      <c r="BZ110" s="60" t="s">
        <v>430</v>
      </c>
      <c r="CA110" s="128" t="s">
        <v>45</v>
      </c>
      <c r="CB110" s="128" t="s">
        <v>45</v>
      </c>
      <c r="CC110" s="130">
        <v>51.501227927726234</v>
      </c>
      <c r="CD110" s="130">
        <v>10.927166107532356</v>
      </c>
      <c r="CE110" s="130">
        <v>1.7118175839126122</v>
      </c>
      <c r="CF110" s="146">
        <v>1.0385075449835466</v>
      </c>
      <c r="CG110" s="186">
        <f>LOG(Table22[[#This Row],[OSA]]/Table22[[#This Row],[SA]])</f>
        <v>-0.6733100389290656</v>
      </c>
      <c r="CI110" s="60"/>
      <c r="CJ110" s="81"/>
      <c r="CK110" s="60"/>
      <c r="CL110" s="60"/>
    </row>
    <row r="111" spans="1:90" ht="14.25" customHeight="1">
      <c r="A111" s="227" t="s">
        <v>136</v>
      </c>
      <c r="B111" s="227" t="s">
        <v>184</v>
      </c>
      <c r="C111" s="229" t="s">
        <v>179</v>
      </c>
      <c r="D111" s="229" t="s">
        <v>225</v>
      </c>
      <c r="E111" s="230">
        <v>7.623754828187284</v>
      </c>
      <c r="F111" s="230">
        <v>2.9053448860398414</v>
      </c>
      <c r="G111" s="230">
        <v>0.3810910701506191</v>
      </c>
      <c r="H111" s="231">
        <f t="shared" si="4"/>
        <v>0.88216892140814884</v>
      </c>
      <c r="I111" s="231">
        <f t="shared" si="5"/>
        <v>0.46319769377058778</v>
      </c>
      <c r="K111" s="89"/>
      <c r="L111" s="71"/>
      <c r="M111" s="60"/>
      <c r="N111" s="60"/>
      <c r="O111" s="60"/>
      <c r="P111" s="60"/>
      <c r="Q111" s="60"/>
      <c r="R111" s="60"/>
      <c r="S111" s="135"/>
      <c r="T111" s="134" t="s">
        <v>435</v>
      </c>
      <c r="U111" s="64" t="s">
        <v>421</v>
      </c>
      <c r="V111" s="132" t="s">
        <v>208</v>
      </c>
      <c r="W111" s="128" t="s">
        <v>225</v>
      </c>
      <c r="X111" s="130">
        <v>9.8394681910432311</v>
      </c>
      <c r="Y111" s="136">
        <v>2.5000000000000001E-2</v>
      </c>
      <c r="Z111" s="136">
        <v>0.99297162608003964</v>
      </c>
      <c r="AA111" s="136">
        <v>-1.6020599913279623</v>
      </c>
      <c r="AB111" s="237">
        <f>LOG(Table12[[#This Row],[OSA]]/Table12[[#This Row],[SA]])</f>
        <v>-2.5950316174080021</v>
      </c>
      <c r="AC111" s="137"/>
      <c r="AD111" s="137"/>
      <c r="AW111" s="156" t="s">
        <v>435</v>
      </c>
      <c r="AX111" s="134" t="s">
        <v>427</v>
      </c>
      <c r="AY111" s="132" t="s">
        <v>184</v>
      </c>
      <c r="AZ111" s="141" t="s">
        <v>136</v>
      </c>
      <c r="BA111" s="129">
        <v>15.602679351305138</v>
      </c>
      <c r="BB111" s="129">
        <v>4.9769110818169509</v>
      </c>
      <c r="BC111" s="129">
        <v>1.1931991834550975</v>
      </c>
      <c r="BD111" s="129">
        <v>0.69695988164794065</v>
      </c>
      <c r="BE111" s="181">
        <f>LOG(Table17[[#This Row],[Column6]]/Table17[[#This Row],[Column5]])</f>
        <v>-0.4962393018071567</v>
      </c>
      <c r="BF111" s="60"/>
      <c r="BG111" s="60"/>
      <c r="BH111" s="60"/>
      <c r="BI111" s="60"/>
      <c r="BJ111" s="60"/>
      <c r="BK111" s="60"/>
      <c r="BL111" s="71"/>
      <c r="BM111" s="71"/>
      <c r="BN111" s="71"/>
      <c r="BO111" s="93"/>
      <c r="BP111" s="60"/>
      <c r="BQ111" s="166" t="s">
        <v>184</v>
      </c>
      <c r="BR111" s="141" t="s">
        <v>136</v>
      </c>
      <c r="BS111" s="129">
        <v>7.623754828187284</v>
      </c>
      <c r="BT111" s="129">
        <v>2.9053448860398414</v>
      </c>
      <c r="BU111" s="129">
        <v>0.88216892140814884</v>
      </c>
      <c r="BV111" s="129">
        <v>0.46319769377058778</v>
      </c>
      <c r="BW111" s="181">
        <f>LOG(Table21[[#This Row],[OSA]]/Table21[[#This Row],[SA]])</f>
        <v>-0.41897122763756106</v>
      </c>
      <c r="BX111" s="129"/>
      <c r="BY111" s="60" t="s">
        <v>436</v>
      </c>
      <c r="BZ111" s="60" t="s">
        <v>430</v>
      </c>
      <c r="CA111" s="128" t="s">
        <v>45</v>
      </c>
      <c r="CB111" s="128" t="s">
        <v>45</v>
      </c>
      <c r="CC111" s="130">
        <v>38.269153830071389</v>
      </c>
      <c r="CD111" s="130">
        <v>5.7680426518071997</v>
      </c>
      <c r="CE111" s="130">
        <v>1.5828488596377872</v>
      </c>
      <c r="CF111" s="146">
        <v>0.76102846311498284</v>
      </c>
      <c r="CG111" s="186">
        <f>LOG(Table22[[#This Row],[OSA]]/Table22[[#This Row],[SA]])</f>
        <v>-0.82182039652280425</v>
      </c>
      <c r="CI111" s="60"/>
      <c r="CJ111" s="60"/>
      <c r="CK111" s="60"/>
      <c r="CL111" s="60"/>
    </row>
    <row r="112" spans="1:90" ht="14.25" customHeight="1">
      <c r="A112" s="227" t="s">
        <v>136</v>
      </c>
      <c r="B112" s="227" t="s">
        <v>84</v>
      </c>
      <c r="C112" s="229" t="s">
        <v>179</v>
      </c>
      <c r="D112" s="229" t="s">
        <v>225</v>
      </c>
      <c r="E112" s="230">
        <v>0.85881700041298614</v>
      </c>
      <c r="F112" s="230">
        <v>0.37714819806345462</v>
      </c>
      <c r="G112" s="230">
        <v>0.43914850064925631</v>
      </c>
      <c r="H112" s="231">
        <f t="shared" si="4"/>
        <v>-6.609936722545609E-2</v>
      </c>
      <c r="I112" s="231">
        <f t="shared" si="5"/>
        <v>-0.42348796291282009</v>
      </c>
      <c r="K112" s="89"/>
      <c r="L112" s="71"/>
      <c r="M112" s="60"/>
      <c r="N112" s="60"/>
      <c r="O112" s="60"/>
      <c r="P112" s="60"/>
      <c r="Q112" s="60"/>
      <c r="R112" s="60"/>
      <c r="S112" s="135"/>
      <c r="T112" s="134" t="s">
        <v>435</v>
      </c>
      <c r="U112" s="64" t="s">
        <v>421</v>
      </c>
      <c r="V112" s="132" t="s">
        <v>208</v>
      </c>
      <c r="W112" s="128" t="s">
        <v>225</v>
      </c>
      <c r="X112" s="130">
        <v>79.394329541521245</v>
      </c>
      <c r="Y112" s="136">
        <v>0.47</v>
      </c>
      <c r="Z112" s="136">
        <v>1.8997894855912263</v>
      </c>
      <c r="AA112" s="136">
        <v>-0.32790214206428259</v>
      </c>
      <c r="AB112" s="237">
        <f>LOG(Table12[[#This Row],[OSA]]/Table12[[#This Row],[SA]])</f>
        <v>-2.227691627655509</v>
      </c>
      <c r="AC112" s="137"/>
      <c r="AD112" s="137"/>
      <c r="AW112" s="156" t="s">
        <v>435</v>
      </c>
      <c r="AX112" s="134" t="s">
        <v>427</v>
      </c>
      <c r="AY112" s="132" t="s">
        <v>184</v>
      </c>
      <c r="AZ112" s="141" t="s">
        <v>136</v>
      </c>
      <c r="BA112" s="129">
        <v>7.623754828187284</v>
      </c>
      <c r="BB112" s="129">
        <v>2.9053448860398414</v>
      </c>
      <c r="BC112" s="129">
        <v>0.88216892140814884</v>
      </c>
      <c r="BD112" s="129">
        <v>0.46319769377058778</v>
      </c>
      <c r="BE112" s="181">
        <f>LOG(Table17[[#This Row],[Column6]]/Table17[[#This Row],[Column5]])</f>
        <v>-0.41897122763756106</v>
      </c>
      <c r="BF112" s="60"/>
      <c r="BG112" s="60"/>
      <c r="BH112" s="60"/>
      <c r="BI112" s="60"/>
      <c r="BJ112" s="60"/>
      <c r="BK112" s="60"/>
      <c r="BL112" s="71"/>
      <c r="BM112" s="71"/>
      <c r="BN112" s="71"/>
      <c r="BO112" s="93"/>
      <c r="BP112" s="60"/>
      <c r="BQ112" s="166" t="s">
        <v>84</v>
      </c>
      <c r="BR112" s="141" t="s">
        <v>136</v>
      </c>
      <c r="BS112" s="129">
        <v>0.85881700041298614</v>
      </c>
      <c r="BT112" s="129">
        <v>0.37714819806345462</v>
      </c>
      <c r="BU112" s="129">
        <v>-6.609936722545609E-2</v>
      </c>
      <c r="BV112" s="129">
        <v>-0.42348796291282009</v>
      </c>
      <c r="BW112" s="181">
        <f>LOG(Table21[[#This Row],[OSA]]/Table21[[#This Row],[SA]])</f>
        <v>-0.35738859568736403</v>
      </c>
      <c r="BX112" s="129"/>
      <c r="BY112" s="60" t="s">
        <v>436</v>
      </c>
      <c r="BZ112" s="60" t="s">
        <v>430</v>
      </c>
      <c r="CA112" s="128" t="s">
        <v>45</v>
      </c>
      <c r="CB112" s="128" t="s">
        <v>45</v>
      </c>
      <c r="CC112" s="130">
        <v>78.216860614955806</v>
      </c>
      <c r="CD112" s="130">
        <v>22.564175075143336</v>
      </c>
      <c r="CE112" s="130">
        <v>1.8933003807165645</v>
      </c>
      <c r="CF112" s="146">
        <v>1.3534194607517116</v>
      </c>
      <c r="CG112" s="186">
        <f>LOG(Table22[[#This Row],[OSA]]/Table22[[#This Row],[SA]])</f>
        <v>-0.53988091996485288</v>
      </c>
      <c r="CI112" s="60"/>
      <c r="CJ112" s="60"/>
      <c r="CK112" s="60"/>
      <c r="CL112" s="60"/>
    </row>
    <row r="113" spans="1:90" ht="14.25" customHeight="1">
      <c r="A113" s="227" t="s">
        <v>136</v>
      </c>
      <c r="B113" s="227" t="s">
        <v>84</v>
      </c>
      <c r="C113" s="229" t="s">
        <v>179</v>
      </c>
      <c r="D113" s="229" t="s">
        <v>225</v>
      </c>
      <c r="E113" s="230">
        <v>2.1680406660667964</v>
      </c>
      <c r="F113" s="230">
        <v>1.2442277704542377</v>
      </c>
      <c r="G113" s="230">
        <v>0.57389503339505332</v>
      </c>
      <c r="H113" s="231">
        <f t="shared" si="4"/>
        <v>0.33606742402999079</v>
      </c>
      <c r="I113" s="231">
        <f t="shared" si="5"/>
        <v>9.4899890319978267E-2</v>
      </c>
      <c r="K113" s="89"/>
      <c r="L113" s="71"/>
      <c r="M113" s="60"/>
      <c r="N113" s="60"/>
      <c r="O113" s="60"/>
      <c r="P113" s="60"/>
      <c r="Q113" s="60"/>
      <c r="R113" s="60"/>
      <c r="S113" s="135"/>
      <c r="T113" s="134" t="s">
        <v>435</v>
      </c>
      <c r="U113" s="64" t="s">
        <v>423</v>
      </c>
      <c r="V113" s="132" t="s">
        <v>210</v>
      </c>
      <c r="W113" s="128" t="s">
        <v>225</v>
      </c>
      <c r="X113" s="130">
        <v>9.8394681910432311</v>
      </c>
      <c r="Y113" s="136">
        <v>0.04</v>
      </c>
      <c r="Z113" s="136">
        <v>0.99297162608003964</v>
      </c>
      <c r="AA113" s="136">
        <v>-1.3979400086720375</v>
      </c>
      <c r="AB113" s="237">
        <f>LOG(Table12[[#This Row],[OSA]]/Table12[[#This Row],[SA]])</f>
        <v>-2.3909116347520771</v>
      </c>
      <c r="AC113" s="137"/>
      <c r="AD113" s="137"/>
      <c r="AW113" s="156" t="s">
        <v>435</v>
      </c>
      <c r="AX113" s="134" t="s">
        <v>428</v>
      </c>
      <c r="AY113" s="132" t="s">
        <v>84</v>
      </c>
      <c r="AZ113" s="141" t="s">
        <v>136</v>
      </c>
      <c r="BA113" s="129">
        <v>0.85881700041298614</v>
      </c>
      <c r="BB113" s="129">
        <v>0.37714819806345462</v>
      </c>
      <c r="BC113" s="129">
        <v>-6.609936722545609E-2</v>
      </c>
      <c r="BD113" s="129">
        <v>-0.42348796291282009</v>
      </c>
      <c r="BE113" s="181">
        <f>LOG(Table17[[#This Row],[Column6]]/Table17[[#This Row],[Column5]])</f>
        <v>-0.35738859568736403</v>
      </c>
      <c r="BF113" s="60"/>
      <c r="BG113" s="60"/>
      <c r="BH113" s="60"/>
      <c r="BI113" s="60"/>
      <c r="BJ113" s="60"/>
      <c r="BK113" s="60"/>
      <c r="BL113" s="71"/>
      <c r="BM113" s="71"/>
      <c r="BN113" s="71"/>
      <c r="BO113" s="93"/>
      <c r="BP113" s="60"/>
      <c r="BQ113" s="166" t="s">
        <v>84</v>
      </c>
      <c r="BR113" s="141" t="s">
        <v>136</v>
      </c>
      <c r="BS113" s="129">
        <v>2.1680406660667964</v>
      </c>
      <c r="BT113" s="129">
        <v>1.2442277704542377</v>
      </c>
      <c r="BU113" s="129">
        <v>0.33606742402999079</v>
      </c>
      <c r="BV113" s="129">
        <v>9.4899890319978267E-2</v>
      </c>
      <c r="BW113" s="181">
        <f>LOG(Table21[[#This Row],[OSA]]/Table21[[#This Row],[SA]])</f>
        <v>-0.24116753371001248</v>
      </c>
      <c r="BX113" s="129"/>
      <c r="BY113" s="60" t="s">
        <v>436</v>
      </c>
      <c r="BZ113" s="60" t="s">
        <v>430</v>
      </c>
      <c r="CA113" s="128" t="s">
        <v>45</v>
      </c>
      <c r="CB113" s="128" t="s">
        <v>45</v>
      </c>
      <c r="CC113" s="130">
        <v>86.120165253591651</v>
      </c>
      <c r="CD113" s="130">
        <v>27.062385976369541</v>
      </c>
      <c r="CE113" s="130">
        <v>1.9351048545078606</v>
      </c>
      <c r="CF113" s="146">
        <v>1.4323660838614005</v>
      </c>
      <c r="CG113" s="186">
        <f>LOG(Table22[[#This Row],[OSA]]/Table22[[#This Row],[SA]])</f>
        <v>-0.50273877064646</v>
      </c>
      <c r="CI113" s="60"/>
      <c r="CJ113" s="60"/>
      <c r="CK113" s="60"/>
      <c r="CL113" s="60"/>
    </row>
    <row r="114" spans="1:90" ht="14.25" customHeight="1" thickBot="1">
      <c r="A114" s="227" t="s">
        <v>136</v>
      </c>
      <c r="B114" s="227" t="s">
        <v>84</v>
      </c>
      <c r="C114" s="229" t="s">
        <v>179</v>
      </c>
      <c r="D114" s="229" t="s">
        <v>225</v>
      </c>
      <c r="E114" s="230">
        <v>14.419679278667051</v>
      </c>
      <c r="F114" s="230">
        <v>2.0057498296844027</v>
      </c>
      <c r="G114" s="230">
        <v>0.13909808886330607</v>
      </c>
      <c r="H114" s="231">
        <f t="shared" si="4"/>
        <v>1.1589556009483113</v>
      </c>
      <c r="I114" s="231">
        <f t="shared" si="5"/>
        <v>0.30227676399699194</v>
      </c>
      <c r="K114" s="176"/>
      <c r="L114" s="90"/>
      <c r="M114" s="90"/>
      <c r="N114" s="90"/>
      <c r="O114" s="90"/>
      <c r="P114" s="90"/>
      <c r="Q114" s="90"/>
      <c r="R114" s="90"/>
      <c r="S114" s="149"/>
      <c r="T114" s="148" t="s">
        <v>435</v>
      </c>
      <c r="U114" s="149" t="s">
        <v>424</v>
      </c>
      <c r="V114" s="150" t="s">
        <v>195</v>
      </c>
      <c r="W114" s="151" t="s">
        <v>225</v>
      </c>
      <c r="X114" s="152">
        <v>43.201243818639668</v>
      </c>
      <c r="Y114" s="177">
        <v>3.54</v>
      </c>
      <c r="Z114" s="177">
        <v>1.6354962508842485</v>
      </c>
      <c r="AA114" s="177">
        <v>0.54900326202578786</v>
      </c>
      <c r="AB114" s="238">
        <f>LOG(Table12[[#This Row],[OSA]]/Table12[[#This Row],[SA]])</f>
        <v>-1.0864929888584607</v>
      </c>
      <c r="AC114" s="137"/>
      <c r="AD114" s="137"/>
      <c r="AW114" s="156" t="s">
        <v>435</v>
      </c>
      <c r="AX114" s="134" t="s">
        <v>428</v>
      </c>
      <c r="AY114" s="132" t="s">
        <v>84</v>
      </c>
      <c r="AZ114" s="141" t="s">
        <v>136</v>
      </c>
      <c r="BA114" s="129">
        <v>2.1680406660667964</v>
      </c>
      <c r="BB114" s="129">
        <v>1.2442277704542377</v>
      </c>
      <c r="BC114" s="129">
        <v>0.33606742402999079</v>
      </c>
      <c r="BD114" s="129">
        <v>9.4899890319978267E-2</v>
      </c>
      <c r="BE114" s="181">
        <f>LOG(Table17[[#This Row],[Column6]]/Table17[[#This Row],[Column5]])</f>
        <v>-0.24116753371001248</v>
      </c>
      <c r="BF114" s="60"/>
      <c r="BG114" s="60"/>
      <c r="BH114" s="60"/>
      <c r="BI114" s="60"/>
      <c r="BJ114" s="60"/>
      <c r="BK114" s="60"/>
      <c r="BL114" s="71"/>
      <c r="BM114" s="71"/>
      <c r="BN114" s="71"/>
      <c r="BO114" s="93"/>
      <c r="BP114" s="60"/>
      <c r="BQ114" s="166" t="s">
        <v>84</v>
      </c>
      <c r="BR114" s="141" t="s">
        <v>136</v>
      </c>
      <c r="BS114" s="129">
        <v>14.419679278667051</v>
      </c>
      <c r="BT114" s="129">
        <v>2.0057498296844027</v>
      </c>
      <c r="BU114" s="129">
        <v>1.1589556009483113</v>
      </c>
      <c r="BV114" s="129">
        <v>0.30227676399699194</v>
      </c>
      <c r="BW114" s="181">
        <f>LOG(Table21[[#This Row],[OSA]]/Table21[[#This Row],[SA]])</f>
        <v>-0.8566788369513193</v>
      </c>
      <c r="BX114" s="129"/>
      <c r="BY114" s="60" t="s">
        <v>436</v>
      </c>
      <c r="BZ114" s="60" t="s">
        <v>430</v>
      </c>
      <c r="CA114" s="128" t="s">
        <v>45</v>
      </c>
      <c r="CB114" s="128" t="s">
        <v>45</v>
      </c>
      <c r="CC114" s="130">
        <v>61.305824440314616</v>
      </c>
      <c r="CD114" s="130">
        <v>13.396457933253934</v>
      </c>
      <c r="CE114" s="130">
        <v>1.7875017371958166</v>
      </c>
      <c r="CF114" s="146">
        <v>1.1269899846789735</v>
      </c>
      <c r="CG114" s="186">
        <f>LOG(Table22[[#This Row],[OSA]]/Table22[[#This Row],[SA]])</f>
        <v>-0.66051175251684313</v>
      </c>
      <c r="CI114" s="60"/>
      <c r="CJ114" s="60"/>
      <c r="CK114" s="60"/>
      <c r="CL114" s="60"/>
    </row>
    <row r="115" spans="1:90" ht="14.25" customHeight="1">
      <c r="A115" s="227" t="s">
        <v>136</v>
      </c>
      <c r="B115" s="227" t="s">
        <v>84</v>
      </c>
      <c r="C115" s="229" t="s">
        <v>179</v>
      </c>
      <c r="D115" s="229" t="s">
        <v>225</v>
      </c>
      <c r="E115" s="230">
        <v>5.4342891328138911</v>
      </c>
      <c r="F115" s="230">
        <v>0.52841588433380315</v>
      </c>
      <c r="G115" s="230">
        <v>9.7237351826399393E-2</v>
      </c>
      <c r="H115" s="231">
        <f t="shared" ref="H115:H178" si="10">LOG(E115)</f>
        <v>0.73514274145122982</v>
      </c>
      <c r="I115" s="231">
        <f t="shared" ref="I115:I178" si="11">LOG(F115)</f>
        <v>-0.27702413584397284</v>
      </c>
      <c r="V115" s="60"/>
      <c r="W115" s="60"/>
      <c r="X115" s="60"/>
      <c r="Y115" s="60"/>
      <c r="Z115" s="60"/>
      <c r="AA115" s="60"/>
      <c r="AB115" s="60"/>
      <c r="AW115" s="156" t="s">
        <v>435</v>
      </c>
      <c r="AX115" s="134" t="s">
        <v>428</v>
      </c>
      <c r="AY115" s="132" t="s">
        <v>84</v>
      </c>
      <c r="AZ115" s="141" t="s">
        <v>136</v>
      </c>
      <c r="BA115" s="129">
        <v>14.419679278667051</v>
      </c>
      <c r="BB115" s="129">
        <v>2.0057498296844027</v>
      </c>
      <c r="BC115" s="129">
        <v>1.1589556009483113</v>
      </c>
      <c r="BD115" s="129">
        <v>0.30227676399699194</v>
      </c>
      <c r="BE115" s="181">
        <f>LOG(Table17[[#This Row],[Column6]]/Table17[[#This Row],[Column5]])</f>
        <v>-0.8566788369513193</v>
      </c>
      <c r="BF115" s="60"/>
      <c r="BG115" s="60"/>
      <c r="BH115" s="60"/>
      <c r="BI115" s="60"/>
      <c r="BJ115" s="60"/>
      <c r="BK115" s="60"/>
      <c r="BL115" s="71"/>
      <c r="BM115" s="71"/>
      <c r="BN115" s="71"/>
      <c r="BO115" s="93"/>
      <c r="BP115" s="60"/>
      <c r="BQ115" s="166" t="s">
        <v>84</v>
      </c>
      <c r="BR115" s="141" t="s">
        <v>136</v>
      </c>
      <c r="BS115" s="129">
        <v>5.4342891328138911</v>
      </c>
      <c r="BT115" s="129">
        <v>0.52841588433380315</v>
      </c>
      <c r="BU115" s="129">
        <v>0.73514274145122982</v>
      </c>
      <c r="BV115" s="129">
        <v>-0.27702413584397284</v>
      </c>
      <c r="BW115" s="181">
        <f>LOG(Table21[[#This Row],[OSA]]/Table21[[#This Row],[SA]])</f>
        <v>-1.0121668772952026</v>
      </c>
      <c r="BX115" s="129"/>
      <c r="BY115" s="60" t="s">
        <v>436</v>
      </c>
      <c r="BZ115" s="60" t="s">
        <v>430</v>
      </c>
      <c r="CA115" s="128" t="s">
        <v>45</v>
      </c>
      <c r="CB115" s="128" t="s">
        <v>45</v>
      </c>
      <c r="CC115" s="130">
        <v>46.207801386060105</v>
      </c>
      <c r="CD115" s="130">
        <v>7.4990602039351755</v>
      </c>
      <c r="CE115" s="130">
        <v>1.6647153048394616</v>
      </c>
      <c r="CF115" s="146">
        <v>0.87500684021584074</v>
      </c>
      <c r="CG115" s="186">
        <f>LOG(Table22[[#This Row],[OSA]]/Table22[[#This Row],[SA]])</f>
        <v>-0.78970846462362088</v>
      </c>
      <c r="CI115" s="60"/>
      <c r="CJ115" s="60"/>
      <c r="CK115" s="60"/>
      <c r="CL115" s="60"/>
    </row>
    <row r="116" spans="1:90" ht="14.25" customHeight="1">
      <c r="A116" s="227" t="s">
        <v>136</v>
      </c>
      <c r="B116" s="227" t="s">
        <v>84</v>
      </c>
      <c r="C116" s="229" t="s">
        <v>179</v>
      </c>
      <c r="D116" s="229" t="s">
        <v>225</v>
      </c>
      <c r="E116" s="230">
        <v>7.3152098812470783</v>
      </c>
      <c r="F116" s="230">
        <v>0.45804420889339187</v>
      </c>
      <c r="G116" s="230">
        <v>6.2615320179344694E-2</v>
      </c>
      <c r="H116" s="231">
        <f t="shared" si="10"/>
        <v>0.86422679101633293</v>
      </c>
      <c r="I116" s="231">
        <f t="shared" si="11"/>
        <v>-0.33909260332391034</v>
      </c>
      <c r="V116" s="60"/>
      <c r="W116" s="60"/>
      <c r="X116" s="60"/>
      <c r="Y116" s="60"/>
      <c r="Z116" s="60"/>
      <c r="AA116" s="60"/>
      <c r="AB116" s="60"/>
      <c r="AW116" s="156" t="s">
        <v>435</v>
      </c>
      <c r="AX116" s="134" t="s">
        <v>428</v>
      </c>
      <c r="AY116" s="132" t="s">
        <v>84</v>
      </c>
      <c r="AZ116" s="141" t="s">
        <v>136</v>
      </c>
      <c r="BA116" s="129">
        <v>5.4342891328138911</v>
      </c>
      <c r="BB116" s="129">
        <v>0.52841588433380315</v>
      </c>
      <c r="BC116" s="129">
        <v>0.73514274145122982</v>
      </c>
      <c r="BD116" s="129">
        <v>-0.27702413584397284</v>
      </c>
      <c r="BE116" s="181">
        <f>LOG(Table17[[#This Row],[Column6]]/Table17[[#This Row],[Column5]])</f>
        <v>-1.0121668772952026</v>
      </c>
      <c r="BF116" s="60"/>
      <c r="BG116" s="60"/>
      <c r="BH116" s="60"/>
      <c r="BI116" s="60"/>
      <c r="BJ116" s="60"/>
      <c r="BK116" s="60"/>
      <c r="BL116" s="71"/>
      <c r="BM116" s="71"/>
      <c r="BN116" s="71"/>
      <c r="BO116" s="93"/>
      <c r="BP116" s="60"/>
      <c r="BQ116" s="166" t="s">
        <v>84</v>
      </c>
      <c r="BR116" s="141" t="s">
        <v>136</v>
      </c>
      <c r="BS116" s="129">
        <v>7.3152098812470783</v>
      </c>
      <c r="BT116" s="129">
        <v>0.45804420889339187</v>
      </c>
      <c r="BU116" s="129">
        <v>0.86422679101633293</v>
      </c>
      <c r="BV116" s="129">
        <v>-0.33909260332391034</v>
      </c>
      <c r="BW116" s="181">
        <f>LOG(Table21[[#This Row],[OSA]]/Table21[[#This Row],[SA]])</f>
        <v>-1.2033193943402432</v>
      </c>
      <c r="BX116" s="129"/>
      <c r="BY116" s="60" t="s">
        <v>436</v>
      </c>
      <c r="BZ116" s="60" t="s">
        <v>430</v>
      </c>
      <c r="CA116" s="128" t="s">
        <v>45</v>
      </c>
      <c r="CB116" s="128" t="s">
        <v>45</v>
      </c>
      <c r="CC116" s="130">
        <v>97.901766023084093</v>
      </c>
      <c r="CD116" s="130">
        <v>33.592736085570309</v>
      </c>
      <c r="CE116" s="130">
        <v>1.9907905259927463</v>
      </c>
      <c r="CF116" s="146">
        <v>1.5262453780147061</v>
      </c>
      <c r="CG116" s="186">
        <f>LOG(Table22[[#This Row],[OSA]]/Table22[[#This Row],[SA]])</f>
        <v>-0.46454514797804031</v>
      </c>
      <c r="CI116" s="60"/>
      <c r="CJ116" s="60"/>
      <c r="CK116" s="60"/>
      <c r="CL116" s="60"/>
    </row>
    <row r="117" spans="1:90" ht="14.25" customHeight="1">
      <c r="A117" s="227" t="s">
        <v>136</v>
      </c>
      <c r="B117" s="227" t="s">
        <v>84</v>
      </c>
      <c r="C117" s="229" t="s">
        <v>179</v>
      </c>
      <c r="D117" s="229" t="s">
        <v>225</v>
      </c>
      <c r="E117" s="230">
        <v>6.8143878438915069</v>
      </c>
      <c r="F117" s="230">
        <v>4.1836966358973697</v>
      </c>
      <c r="G117" s="230">
        <v>0.61395047240342826</v>
      </c>
      <c r="H117" s="231">
        <f t="shared" si="10"/>
        <v>0.83342684799740829</v>
      </c>
      <c r="I117" s="231">
        <f t="shared" si="11"/>
        <v>0.62156018586583728</v>
      </c>
      <c r="AW117" s="156" t="s">
        <v>435</v>
      </c>
      <c r="AX117" s="134" t="s">
        <v>428</v>
      </c>
      <c r="AY117" s="132" t="s">
        <v>84</v>
      </c>
      <c r="AZ117" s="141" t="s">
        <v>136</v>
      </c>
      <c r="BA117" s="129">
        <v>7.3152098812470783</v>
      </c>
      <c r="BB117" s="129">
        <v>0.45804420889339187</v>
      </c>
      <c r="BC117" s="129">
        <v>0.86422679101633293</v>
      </c>
      <c r="BD117" s="129">
        <v>-0.33909260332391034</v>
      </c>
      <c r="BE117" s="181">
        <f>LOG(Table17[[#This Row],[Column6]]/Table17[[#This Row],[Column5]])</f>
        <v>-1.2033193943402432</v>
      </c>
      <c r="BF117" s="60"/>
      <c r="BG117" s="60"/>
      <c r="BH117" s="60"/>
      <c r="BI117" s="60"/>
      <c r="BJ117" s="60"/>
      <c r="BK117" s="60"/>
      <c r="BL117" s="71"/>
      <c r="BM117" s="71"/>
      <c r="BN117" s="71"/>
      <c r="BO117" s="93"/>
      <c r="BP117" s="60"/>
      <c r="BQ117" s="166" t="s">
        <v>84</v>
      </c>
      <c r="BR117" s="141" t="s">
        <v>136</v>
      </c>
      <c r="BS117" s="129">
        <v>6.8143878438915069</v>
      </c>
      <c r="BT117" s="129">
        <v>4.1836966358973697</v>
      </c>
      <c r="BU117" s="129">
        <v>0.83342684799740829</v>
      </c>
      <c r="BV117" s="129">
        <v>0.62156018586583728</v>
      </c>
      <c r="BW117" s="181">
        <f>LOG(Table21[[#This Row],[OSA]]/Table21[[#This Row],[SA]])</f>
        <v>-0.21186666213157107</v>
      </c>
      <c r="BX117" s="129"/>
      <c r="BY117" s="60" t="s">
        <v>436</v>
      </c>
      <c r="BZ117" s="60" t="s">
        <v>430</v>
      </c>
      <c r="CA117" s="128" t="s">
        <v>45</v>
      </c>
      <c r="CB117" s="128" t="s">
        <v>45</v>
      </c>
      <c r="CC117" s="130">
        <v>64.707698045254332</v>
      </c>
      <c r="CD117" s="130">
        <v>14.25309171007153</v>
      </c>
      <c r="CE117" s="130">
        <v>1.8109559502158732</v>
      </c>
      <c r="CF117" s="146">
        <v>1.1539090795716092</v>
      </c>
      <c r="CG117" s="186">
        <f>LOG(Table22[[#This Row],[OSA]]/Table22[[#This Row],[SA]])</f>
        <v>-0.65704687064426404</v>
      </c>
      <c r="CI117" s="60"/>
      <c r="CJ117" s="60"/>
      <c r="CK117" s="60"/>
      <c r="CL117" s="60"/>
    </row>
    <row r="118" spans="1:90" ht="14.25" customHeight="1">
      <c r="A118" s="227" t="s">
        <v>136</v>
      </c>
      <c r="B118" s="227" t="s">
        <v>84</v>
      </c>
      <c r="C118" s="229" t="s">
        <v>179</v>
      </c>
      <c r="D118" s="229" t="s">
        <v>225</v>
      </c>
      <c r="E118" s="231">
        <v>26.882952468284831</v>
      </c>
      <c r="F118" s="231">
        <v>19.462794807519487</v>
      </c>
      <c r="G118" s="231">
        <v>0.72398278539088012</v>
      </c>
      <c r="H118" s="231">
        <f t="shared" si="10"/>
        <v>1.4294769641685932</v>
      </c>
      <c r="I118" s="231">
        <f t="shared" si="11"/>
        <v>1.2892052039864146</v>
      </c>
      <c r="AW118" s="156" t="s">
        <v>435</v>
      </c>
      <c r="AX118" s="134" t="s">
        <v>428</v>
      </c>
      <c r="AY118" s="132" t="s">
        <v>84</v>
      </c>
      <c r="AZ118" s="141" t="s">
        <v>136</v>
      </c>
      <c r="BA118" s="129">
        <v>6.8143878438915069</v>
      </c>
      <c r="BB118" s="129">
        <v>4.1836966358973697</v>
      </c>
      <c r="BC118" s="129">
        <v>0.83342684799740829</v>
      </c>
      <c r="BD118" s="129">
        <v>0.62156018586583728</v>
      </c>
      <c r="BE118" s="181">
        <f>LOG(Table17[[#This Row],[Column6]]/Table17[[#This Row],[Column5]])</f>
        <v>-0.21186666213157107</v>
      </c>
      <c r="BF118" s="60"/>
      <c r="BG118" s="60"/>
      <c r="BH118" s="60"/>
      <c r="BI118" s="60"/>
      <c r="BJ118" s="60"/>
      <c r="BK118" s="60"/>
      <c r="BL118" s="71"/>
      <c r="BM118" s="71"/>
      <c r="BN118" s="71"/>
      <c r="BO118" s="93"/>
      <c r="BP118" s="60"/>
      <c r="BQ118" s="166" t="s">
        <v>84</v>
      </c>
      <c r="BR118" s="141" t="s">
        <v>136</v>
      </c>
      <c r="BS118" s="130">
        <v>26.882952468284831</v>
      </c>
      <c r="BT118" s="130">
        <v>19.462794807519487</v>
      </c>
      <c r="BU118" s="130">
        <v>1.4294769641685932</v>
      </c>
      <c r="BV118" s="130">
        <v>1.2892052039864146</v>
      </c>
      <c r="BW118" s="181">
        <f>LOG(Table21[[#This Row],[OSA]]/Table21[[#This Row],[SA]])</f>
        <v>-0.14027176018217841</v>
      </c>
      <c r="BX118" s="130"/>
      <c r="BY118" s="60" t="s">
        <v>436</v>
      </c>
      <c r="BZ118" s="60" t="s">
        <v>430</v>
      </c>
      <c r="CA118" s="128" t="s">
        <v>45</v>
      </c>
      <c r="CB118" s="128" t="s">
        <v>45</v>
      </c>
      <c r="CC118" s="130">
        <v>102.64886960229092</v>
      </c>
      <c r="CD118" s="130">
        <v>35.572960474944281</v>
      </c>
      <c r="CE118" s="130">
        <v>2.0113541711621341</v>
      </c>
      <c r="CF118" s="146">
        <v>1.5511200098141251</v>
      </c>
      <c r="CG118" s="186">
        <f>LOG(Table22[[#This Row],[OSA]]/Table22[[#This Row],[SA]])</f>
        <v>-0.46023416134800915</v>
      </c>
      <c r="CI118" s="60"/>
      <c r="CJ118" s="60"/>
      <c r="CK118" s="60"/>
      <c r="CL118" s="60"/>
    </row>
    <row r="119" spans="1:90" ht="14.25" customHeight="1">
      <c r="A119" s="227" t="s">
        <v>136</v>
      </c>
      <c r="B119" s="227" t="s">
        <v>84</v>
      </c>
      <c r="C119" s="229" t="s">
        <v>179</v>
      </c>
      <c r="D119" s="229" t="s">
        <v>225</v>
      </c>
      <c r="E119" s="230">
        <v>2.9332870932623911</v>
      </c>
      <c r="F119" s="231">
        <v>0.34698890858899262</v>
      </c>
      <c r="G119" s="231">
        <v>0.11829353812179115</v>
      </c>
      <c r="H119" s="231">
        <f t="shared" si="10"/>
        <v>0.46735457130575525</v>
      </c>
      <c r="I119" s="231">
        <f t="shared" si="11"/>
        <v>-0.45968440709841246</v>
      </c>
      <c r="AW119" s="156" t="s">
        <v>435</v>
      </c>
      <c r="AX119" s="134" t="s">
        <v>428</v>
      </c>
      <c r="AY119" s="132" t="s">
        <v>84</v>
      </c>
      <c r="AZ119" s="141" t="s">
        <v>136</v>
      </c>
      <c r="BA119" s="130">
        <v>26.882952468284831</v>
      </c>
      <c r="BB119" s="130">
        <v>19.462794807519487</v>
      </c>
      <c r="BC119" s="130">
        <v>1.4294769641685932</v>
      </c>
      <c r="BD119" s="130">
        <v>1.2892052039864146</v>
      </c>
      <c r="BE119" s="181">
        <f>LOG(Table17[[#This Row],[Column6]]/Table17[[#This Row],[Column5]])</f>
        <v>-0.14027176018217841</v>
      </c>
      <c r="BF119" s="60"/>
      <c r="BG119" s="60"/>
      <c r="BH119" s="60"/>
      <c r="BI119" s="60"/>
      <c r="BJ119" s="60"/>
      <c r="BK119" s="60"/>
      <c r="BL119" s="71"/>
      <c r="BM119" s="71"/>
      <c r="BN119" s="71"/>
      <c r="BO119" s="93"/>
      <c r="BP119" s="60"/>
      <c r="BQ119" s="166" t="s">
        <v>84</v>
      </c>
      <c r="BR119" s="141" t="s">
        <v>136</v>
      </c>
      <c r="BS119" s="129">
        <v>2.9332870932623911</v>
      </c>
      <c r="BT119" s="130">
        <v>0.34698890858899262</v>
      </c>
      <c r="BU119" s="130">
        <v>0.46735457130575525</v>
      </c>
      <c r="BV119" s="130">
        <v>-0.45968440709841246</v>
      </c>
      <c r="BW119" s="181">
        <f>LOG(Table21[[#This Row],[OSA]]/Table21[[#This Row],[SA]])</f>
        <v>-0.92703897840416771</v>
      </c>
      <c r="BX119" s="130"/>
      <c r="BY119" s="60" t="s">
        <v>436</v>
      </c>
      <c r="BZ119" s="60" t="s">
        <v>430</v>
      </c>
      <c r="CA119" s="128" t="s">
        <v>45</v>
      </c>
      <c r="CB119" s="128" t="s">
        <v>45</v>
      </c>
      <c r="CC119" s="130">
        <v>93.80245884904744</v>
      </c>
      <c r="CD119" s="130">
        <v>29.705722035099992</v>
      </c>
      <c r="CE119" s="130">
        <v>1.9722142227135742</v>
      </c>
      <c r="CF119" s="146">
        <v>1.472840112917005</v>
      </c>
      <c r="CG119" s="186">
        <f>LOG(Table22[[#This Row],[OSA]]/Table22[[#This Row],[SA]])</f>
        <v>-0.49937410979656927</v>
      </c>
      <c r="CI119" s="60"/>
      <c r="CJ119" s="60"/>
      <c r="CK119" s="60"/>
      <c r="CL119" s="60"/>
    </row>
    <row r="120" spans="1:90" ht="14.25" customHeight="1">
      <c r="A120" s="227" t="s">
        <v>136</v>
      </c>
      <c r="B120" s="227" t="s">
        <v>84</v>
      </c>
      <c r="C120" s="229" t="s">
        <v>179</v>
      </c>
      <c r="D120" s="229" t="s">
        <v>225</v>
      </c>
      <c r="E120" s="230">
        <v>0.26118710844972742</v>
      </c>
      <c r="F120" s="231">
        <v>1.9006635554218249E-2</v>
      </c>
      <c r="G120" s="231">
        <v>7.2770190179109059E-2</v>
      </c>
      <c r="H120" s="231">
        <f t="shared" si="10"/>
        <v>-0.58304826257044762</v>
      </c>
      <c r="I120" s="231">
        <f t="shared" si="11"/>
        <v>-1.7210947526533973</v>
      </c>
      <c r="AW120" s="156" t="s">
        <v>435</v>
      </c>
      <c r="AX120" s="134" t="s">
        <v>428</v>
      </c>
      <c r="AY120" s="132" t="s">
        <v>84</v>
      </c>
      <c r="AZ120" s="141" t="s">
        <v>136</v>
      </c>
      <c r="BA120" s="129">
        <v>2.9332870932623911</v>
      </c>
      <c r="BB120" s="130">
        <v>0.34698890858899262</v>
      </c>
      <c r="BC120" s="130">
        <v>0.46735457130575525</v>
      </c>
      <c r="BD120" s="130">
        <v>-0.45968440709841246</v>
      </c>
      <c r="BE120" s="181">
        <f>LOG(Table17[[#This Row],[Column6]]/Table17[[#This Row],[Column5]])</f>
        <v>-0.92703897840416771</v>
      </c>
      <c r="BF120" s="60"/>
      <c r="BG120" s="60"/>
      <c r="BH120" s="60"/>
      <c r="BI120" s="60"/>
      <c r="BJ120" s="60"/>
      <c r="BK120" s="60"/>
      <c r="BL120" s="71"/>
      <c r="BM120" s="71"/>
      <c r="BN120" s="71"/>
      <c r="BO120" s="93"/>
      <c r="BP120" s="60"/>
      <c r="BQ120" s="166" t="s">
        <v>84</v>
      </c>
      <c r="BR120" s="141" t="s">
        <v>136</v>
      </c>
      <c r="BS120" s="129">
        <v>0.26118710844972742</v>
      </c>
      <c r="BT120" s="130">
        <v>1.9006635554218249E-2</v>
      </c>
      <c r="BU120" s="130">
        <v>-0.58304826257044762</v>
      </c>
      <c r="BV120" s="130">
        <v>-1.7210947526533973</v>
      </c>
      <c r="BW120" s="181">
        <f>LOG(Table21[[#This Row],[OSA]]/Table21[[#This Row],[SA]])</f>
        <v>-1.1380464900829497</v>
      </c>
      <c r="BX120" s="130"/>
      <c r="BY120" s="60" t="s">
        <v>436</v>
      </c>
      <c r="BZ120" s="60" t="s">
        <v>430</v>
      </c>
      <c r="CA120" s="128" t="s">
        <v>45</v>
      </c>
      <c r="CB120" s="128" t="s">
        <v>45</v>
      </c>
      <c r="CC120" s="130">
        <v>82.991296050248891</v>
      </c>
      <c r="CD120" s="130">
        <v>23.15738630795742</v>
      </c>
      <c r="CE120" s="130">
        <v>1.9190325468873515</v>
      </c>
      <c r="CF120" s="146">
        <v>1.3646895405438653</v>
      </c>
      <c r="CG120" s="186">
        <f>LOG(Table22[[#This Row],[OSA]]/Table22[[#This Row],[SA]])</f>
        <v>-0.55434300634348621</v>
      </c>
      <c r="CI120" s="60"/>
      <c r="CJ120" s="60"/>
      <c r="CK120" s="60"/>
      <c r="CL120" s="60"/>
    </row>
    <row r="121" spans="1:90" ht="14.25" customHeight="1">
      <c r="A121" s="227" t="s">
        <v>136</v>
      </c>
      <c r="B121" s="227" t="s">
        <v>84</v>
      </c>
      <c r="C121" s="229" t="s">
        <v>179</v>
      </c>
      <c r="D121" s="229" t="s">
        <v>225</v>
      </c>
      <c r="E121" s="230">
        <v>0.86227427538790213</v>
      </c>
      <c r="F121" s="231">
        <v>4.5396013844372522E-2</v>
      </c>
      <c r="G121" s="231">
        <v>5.2646837717558841E-2</v>
      </c>
      <c r="H121" s="231">
        <f t="shared" si="10"/>
        <v>-6.435457020660465E-2</v>
      </c>
      <c r="I121" s="231">
        <f t="shared" si="11"/>
        <v>-1.3429822802132994</v>
      </c>
      <c r="AW121" s="156" t="s">
        <v>435</v>
      </c>
      <c r="AX121" s="134" t="s">
        <v>428</v>
      </c>
      <c r="AY121" s="132" t="s">
        <v>84</v>
      </c>
      <c r="AZ121" s="141" t="s">
        <v>136</v>
      </c>
      <c r="BA121" s="129">
        <v>0.26118710844972742</v>
      </c>
      <c r="BB121" s="130">
        <v>1.9006635554218249E-2</v>
      </c>
      <c r="BC121" s="130">
        <v>-0.58304826257044762</v>
      </c>
      <c r="BD121" s="130">
        <v>-1.7210947526533973</v>
      </c>
      <c r="BE121" s="181">
        <f>LOG(Table17[[#This Row],[Column6]]/Table17[[#This Row],[Column5]])</f>
        <v>-1.1380464900829497</v>
      </c>
      <c r="BF121" s="60"/>
      <c r="BG121" s="60"/>
      <c r="BH121" s="60"/>
      <c r="BI121" s="60"/>
      <c r="BJ121" s="60"/>
      <c r="BK121" s="60"/>
      <c r="BL121" s="71"/>
      <c r="BM121" s="71"/>
      <c r="BN121" s="71"/>
      <c r="BO121" s="93"/>
      <c r="BP121" s="60"/>
      <c r="BQ121" s="166" t="s">
        <v>84</v>
      </c>
      <c r="BR121" s="141" t="s">
        <v>136</v>
      </c>
      <c r="BS121" s="129">
        <v>0.86227427538790213</v>
      </c>
      <c r="BT121" s="130">
        <v>4.5396013844372522E-2</v>
      </c>
      <c r="BU121" s="130">
        <v>-6.435457020660465E-2</v>
      </c>
      <c r="BV121" s="130">
        <v>-1.3429822802132994</v>
      </c>
      <c r="BW121" s="181">
        <f>LOG(Table21[[#This Row],[OSA]]/Table21[[#This Row],[SA]])</f>
        <v>-1.2786277100066947</v>
      </c>
      <c r="BX121" s="130"/>
      <c r="BY121" s="60" t="s">
        <v>436</v>
      </c>
      <c r="BZ121" s="60" t="s">
        <v>430</v>
      </c>
      <c r="CA121" s="128" t="s">
        <v>45</v>
      </c>
      <c r="CB121" s="128" t="s">
        <v>45</v>
      </c>
      <c r="CC121" s="130">
        <v>60.89223376746952</v>
      </c>
      <c r="CD121" s="130">
        <v>12.441021067480937</v>
      </c>
      <c r="CE121" s="130">
        <v>1.784561905982456</v>
      </c>
      <c r="CF121" s="146">
        <v>1.0948560255135471</v>
      </c>
      <c r="CG121" s="186">
        <f>LOG(Table22[[#This Row],[OSA]]/Table22[[#This Row],[SA]])</f>
        <v>-0.68970588046890891</v>
      </c>
      <c r="CI121" s="60"/>
      <c r="CJ121" s="60"/>
      <c r="CK121" s="60"/>
      <c r="CL121" s="60"/>
    </row>
    <row r="122" spans="1:90" ht="14.25" customHeight="1">
      <c r="A122" s="227" t="s">
        <v>136</v>
      </c>
      <c r="B122" s="227" t="s">
        <v>212</v>
      </c>
      <c r="C122" s="229" t="s">
        <v>179</v>
      </c>
      <c r="D122" s="229" t="s">
        <v>225</v>
      </c>
      <c r="E122" s="231">
        <v>0.73607515873608842</v>
      </c>
      <c r="F122" s="231">
        <v>8.6016806855288529E-3</v>
      </c>
      <c r="G122" s="231">
        <v>1.1685872812633377E-2</v>
      </c>
      <c r="H122" s="231">
        <f t="shared" si="10"/>
        <v>-0.13307783870890347</v>
      </c>
      <c r="I122" s="231">
        <f t="shared" si="11"/>
        <v>-2.0654166835078951</v>
      </c>
      <c r="AW122" s="156" t="s">
        <v>435</v>
      </c>
      <c r="AX122" s="134" t="s">
        <v>428</v>
      </c>
      <c r="AY122" s="132" t="s">
        <v>84</v>
      </c>
      <c r="AZ122" s="141" t="s">
        <v>136</v>
      </c>
      <c r="BA122" s="129">
        <v>0.86227427538790213</v>
      </c>
      <c r="BB122" s="130">
        <v>4.5396013844372522E-2</v>
      </c>
      <c r="BC122" s="130">
        <v>-6.435457020660465E-2</v>
      </c>
      <c r="BD122" s="130">
        <v>-1.3429822802132994</v>
      </c>
      <c r="BE122" s="181">
        <f>LOG(Table17[[#This Row],[Column6]]/Table17[[#This Row],[Column5]])</f>
        <v>-1.2786277100066947</v>
      </c>
      <c r="BF122" s="60"/>
      <c r="BG122" s="60"/>
      <c r="BH122" s="60"/>
      <c r="BI122" s="60"/>
      <c r="BJ122" s="60"/>
      <c r="BK122" s="60"/>
      <c r="BL122" s="71"/>
      <c r="BM122" s="71"/>
      <c r="BN122" s="71"/>
      <c r="BO122" s="93"/>
      <c r="BP122" s="60"/>
      <c r="BQ122" s="166" t="s">
        <v>212</v>
      </c>
      <c r="BR122" s="141" t="s">
        <v>136</v>
      </c>
      <c r="BS122" s="130">
        <v>0.73607515873608842</v>
      </c>
      <c r="BT122" s="130">
        <v>8.6016806855288529E-3</v>
      </c>
      <c r="BU122" s="130">
        <v>-0.13307783870890347</v>
      </c>
      <c r="BV122" s="130">
        <v>-2.0654166835078951</v>
      </c>
      <c r="BW122" s="181">
        <f>LOG(Table21[[#This Row],[OSA]]/Table21[[#This Row],[SA]])</f>
        <v>-1.9323388447989915</v>
      </c>
      <c r="BX122" s="130"/>
      <c r="BY122" s="60" t="s">
        <v>436</v>
      </c>
      <c r="BZ122" s="60" t="s">
        <v>430</v>
      </c>
      <c r="CA122" s="128" t="s">
        <v>45</v>
      </c>
      <c r="CB122" s="128" t="s">
        <v>45</v>
      </c>
      <c r="CC122" s="130">
        <v>64.757021049915693</v>
      </c>
      <c r="CD122" s="130">
        <v>13.591786456490883</v>
      </c>
      <c r="CE122" s="130">
        <v>1.8112868621421707</v>
      </c>
      <c r="CF122" s="146">
        <v>1.1332765426196569</v>
      </c>
      <c r="CG122" s="186">
        <f>LOG(Table22[[#This Row],[OSA]]/Table22[[#This Row],[SA]])</f>
        <v>-0.67801031952251378</v>
      </c>
      <c r="CI122" s="60"/>
      <c r="CJ122" s="60"/>
      <c r="CK122" s="60"/>
      <c r="CL122" s="60"/>
    </row>
    <row r="123" spans="1:90" ht="14.25" customHeight="1">
      <c r="A123" s="227" t="s">
        <v>136</v>
      </c>
      <c r="B123" s="227" t="s">
        <v>212</v>
      </c>
      <c r="C123" s="229" t="s">
        <v>179</v>
      </c>
      <c r="D123" s="229" t="s">
        <v>225</v>
      </c>
      <c r="E123" s="231">
        <v>0.57396897781085521</v>
      </c>
      <c r="F123" s="231">
        <v>4.9260172808287964E-3</v>
      </c>
      <c r="G123" s="231">
        <v>8.5823754789272049E-3</v>
      </c>
      <c r="H123" s="231">
        <f t="shared" si="10"/>
        <v>-0.24111157995332835</v>
      </c>
      <c r="I123" s="231">
        <f t="shared" si="11"/>
        <v>-2.3075040689574466</v>
      </c>
      <c r="J123" s="23"/>
      <c r="K123" s="23"/>
      <c r="AW123" s="156" t="s">
        <v>435</v>
      </c>
      <c r="AX123" s="134" t="s">
        <v>429</v>
      </c>
      <c r="AY123" s="132" t="s">
        <v>212</v>
      </c>
      <c r="AZ123" s="141" t="s">
        <v>136</v>
      </c>
      <c r="BA123" s="130">
        <v>0.73607515873608842</v>
      </c>
      <c r="BB123" s="130">
        <v>8.6016806855288529E-3</v>
      </c>
      <c r="BC123" s="130">
        <v>-0.13307783870890347</v>
      </c>
      <c r="BD123" s="130">
        <v>-2.0654166835078951</v>
      </c>
      <c r="BE123" s="181">
        <f>LOG(Table17[[#This Row],[Column6]]/Table17[[#This Row],[Column5]])</f>
        <v>-1.9323388447989915</v>
      </c>
      <c r="BF123" s="60"/>
      <c r="BG123" s="60"/>
      <c r="BH123" s="60"/>
      <c r="BI123" s="60"/>
      <c r="BJ123" s="60"/>
      <c r="BK123" s="60"/>
      <c r="BL123" s="71"/>
      <c r="BM123" s="71"/>
      <c r="BN123" s="71"/>
      <c r="BO123" s="93"/>
      <c r="BP123" s="60"/>
      <c r="BQ123" s="166" t="s">
        <v>212</v>
      </c>
      <c r="BR123" s="141" t="s">
        <v>136</v>
      </c>
      <c r="BS123" s="130">
        <v>0.57396897781085521</v>
      </c>
      <c r="BT123" s="130">
        <v>4.9260172808287964E-3</v>
      </c>
      <c r="BU123" s="130">
        <v>-0.24111157995332835</v>
      </c>
      <c r="BV123" s="130">
        <v>-2.3075040689574466</v>
      </c>
      <c r="BW123" s="181">
        <f>LOG(Table21[[#This Row],[OSA]]/Table21[[#This Row],[SA]])</f>
        <v>-2.0663924890041181</v>
      </c>
      <c r="BX123" s="130"/>
      <c r="BY123" s="60" t="s">
        <v>436</v>
      </c>
      <c r="BZ123" s="60" t="s">
        <v>430</v>
      </c>
      <c r="CA123" s="128" t="s">
        <v>45</v>
      </c>
      <c r="CB123" s="128" t="s">
        <v>45</v>
      </c>
      <c r="CC123" s="130">
        <v>54.820791805141887</v>
      </c>
      <c r="CD123" s="130">
        <v>9.5662281699972578</v>
      </c>
      <c r="CE123" s="130">
        <v>1.7389453039893326</v>
      </c>
      <c r="CF123" s="146">
        <v>0.9807407352845311</v>
      </c>
      <c r="CG123" s="186">
        <f>LOG(Table22[[#This Row],[OSA]]/Table22[[#This Row],[SA]])</f>
        <v>-0.75820456870480135</v>
      </c>
      <c r="CI123" s="60"/>
      <c r="CJ123" s="60"/>
      <c r="CK123" s="60"/>
      <c r="CL123" s="60"/>
    </row>
    <row r="124" spans="1:90" ht="14.25" customHeight="1">
      <c r="A124" s="227" t="s">
        <v>136</v>
      </c>
      <c r="B124" s="227" t="s">
        <v>213</v>
      </c>
      <c r="C124" s="229" t="s">
        <v>179</v>
      </c>
      <c r="D124" s="229" t="s">
        <v>225</v>
      </c>
      <c r="E124" s="231">
        <v>7.5963710363801198</v>
      </c>
      <c r="F124" s="231">
        <v>0.13762689096846165</v>
      </c>
      <c r="G124" s="231">
        <v>1.8117452440033082E-2</v>
      </c>
      <c r="H124" s="231">
        <f t="shared" si="10"/>
        <v>0.8806061692188869</v>
      </c>
      <c r="I124" s="231">
        <f t="shared" si="11"/>
        <v>-0.86129670085197019</v>
      </c>
      <c r="J124" s="23"/>
      <c r="K124" s="23"/>
      <c r="AW124" s="156" t="s">
        <v>435</v>
      </c>
      <c r="AX124" s="134" t="s">
        <v>429</v>
      </c>
      <c r="AY124" s="132" t="s">
        <v>212</v>
      </c>
      <c r="AZ124" s="141" t="s">
        <v>136</v>
      </c>
      <c r="BA124" s="130">
        <v>0.57396897781085521</v>
      </c>
      <c r="BB124" s="130">
        <v>4.9260172808287964E-3</v>
      </c>
      <c r="BC124" s="130">
        <v>-0.24111157995332835</v>
      </c>
      <c r="BD124" s="130">
        <v>-2.3075040689574466</v>
      </c>
      <c r="BE124" s="181">
        <f>LOG(Table17[[#This Row],[Column6]]/Table17[[#This Row],[Column5]])</f>
        <v>-2.0663924890041181</v>
      </c>
      <c r="BF124" s="60"/>
      <c r="BG124" s="60"/>
      <c r="BH124" s="60"/>
      <c r="BI124" s="60"/>
      <c r="BJ124" s="60"/>
      <c r="BK124" s="60"/>
      <c r="BL124" s="71"/>
      <c r="BM124" s="71"/>
      <c r="BN124" s="71"/>
      <c r="BO124" s="93"/>
      <c r="BP124" s="60"/>
      <c r="BQ124" s="166" t="s">
        <v>213</v>
      </c>
      <c r="BR124" s="141" t="s">
        <v>136</v>
      </c>
      <c r="BS124" s="130">
        <v>7.5963710363801198</v>
      </c>
      <c r="BT124" s="130">
        <v>0.13762689096846165</v>
      </c>
      <c r="BU124" s="130">
        <v>0.8806061692188869</v>
      </c>
      <c r="BV124" s="130">
        <v>-0.86129670085197019</v>
      </c>
      <c r="BW124" s="181">
        <f>LOG(Table21[[#This Row],[OSA]]/Table21[[#This Row],[SA]])</f>
        <v>-1.7419028700708572</v>
      </c>
      <c r="BX124" s="130"/>
      <c r="BY124" s="60" t="s">
        <v>436</v>
      </c>
      <c r="BZ124" s="60" t="s">
        <v>430</v>
      </c>
      <c r="CA124" s="128" t="s">
        <v>45</v>
      </c>
      <c r="CB124" s="128" t="s">
        <v>45</v>
      </c>
      <c r="CC124" s="130">
        <v>77.911497809026869</v>
      </c>
      <c r="CD124" s="130">
        <v>19.322051456638665</v>
      </c>
      <c r="CE124" s="130">
        <v>1.8916015535203501</v>
      </c>
      <c r="CF124" s="146">
        <v>1.2860532343465665</v>
      </c>
      <c r="CG124" s="186">
        <f>LOG(Table22[[#This Row],[OSA]]/Table22[[#This Row],[SA]])</f>
        <v>-0.60554831917378371</v>
      </c>
      <c r="CI124" s="60"/>
      <c r="CJ124" s="60"/>
      <c r="CK124" s="60"/>
      <c r="CL124" s="60"/>
    </row>
    <row r="125" spans="1:90" ht="14.25" customHeight="1">
      <c r="A125" s="227" t="s">
        <v>136</v>
      </c>
      <c r="B125" s="227" t="s">
        <v>213</v>
      </c>
      <c r="C125" s="229" t="s">
        <v>179</v>
      </c>
      <c r="D125" s="229" t="s">
        <v>225</v>
      </c>
      <c r="E125" s="231">
        <v>8.5985390928752636</v>
      </c>
      <c r="F125" s="231">
        <v>0.1848026170510928</v>
      </c>
      <c r="G125" s="231">
        <v>2.1492327365728901E-2</v>
      </c>
      <c r="H125" s="231">
        <f t="shared" si="10"/>
        <v>0.93442467010425745</v>
      </c>
      <c r="I125" s="231">
        <f t="shared" si="11"/>
        <v>-0.73329188288430636</v>
      </c>
      <c r="J125" s="23"/>
      <c r="K125" s="23"/>
      <c r="AW125" s="156" t="s">
        <v>435</v>
      </c>
      <c r="AX125" s="134" t="s">
        <v>430</v>
      </c>
      <c r="AY125" s="132" t="s">
        <v>213</v>
      </c>
      <c r="AZ125" s="141" t="s">
        <v>136</v>
      </c>
      <c r="BA125" s="130">
        <v>7.5963710363801198</v>
      </c>
      <c r="BB125" s="130">
        <v>0.13762689096846165</v>
      </c>
      <c r="BC125" s="130">
        <v>0.8806061692188869</v>
      </c>
      <c r="BD125" s="130">
        <v>-0.86129670085197019</v>
      </c>
      <c r="BE125" s="181">
        <f>LOG(Table17[[#This Row],[Column6]]/Table17[[#This Row],[Column5]])</f>
        <v>-1.7419028700708572</v>
      </c>
      <c r="BF125" s="60"/>
      <c r="BG125" s="60"/>
      <c r="BH125" s="60"/>
      <c r="BI125" s="60"/>
      <c r="BJ125" s="60"/>
      <c r="BK125" s="60"/>
      <c r="BL125" s="71"/>
      <c r="BM125" s="71"/>
      <c r="BN125" s="71"/>
      <c r="BO125" s="93"/>
      <c r="BP125" s="60"/>
      <c r="BQ125" s="166" t="s">
        <v>213</v>
      </c>
      <c r="BR125" s="141" t="s">
        <v>136</v>
      </c>
      <c r="BS125" s="130">
        <v>8.5985390928752636</v>
      </c>
      <c r="BT125" s="130">
        <v>0.1848026170510928</v>
      </c>
      <c r="BU125" s="130">
        <v>0.93442467010425745</v>
      </c>
      <c r="BV125" s="130">
        <v>-0.73329188288430636</v>
      </c>
      <c r="BW125" s="181">
        <f>LOG(Table21[[#This Row],[OSA]]/Table21[[#This Row],[SA]])</f>
        <v>-1.6677165529885638</v>
      </c>
      <c r="BX125" s="130"/>
      <c r="BY125" s="60" t="s">
        <v>436</v>
      </c>
      <c r="BZ125" s="60" t="s">
        <v>430</v>
      </c>
      <c r="CA125" s="128" t="s">
        <v>45</v>
      </c>
      <c r="CB125" s="128" t="s">
        <v>45</v>
      </c>
      <c r="CC125" s="130">
        <v>43.614102491256375</v>
      </c>
      <c r="CD125" s="130">
        <v>5.9828490494964033</v>
      </c>
      <c r="CE125" s="130">
        <v>1.639626939815279</v>
      </c>
      <c r="CF125" s="146">
        <v>0.77690804549660697</v>
      </c>
      <c r="CG125" s="186">
        <f>LOG(Table22[[#This Row],[OSA]]/Table22[[#This Row],[SA]])</f>
        <v>-0.86271889431867199</v>
      </c>
      <c r="CI125" s="60"/>
      <c r="CJ125" s="60"/>
      <c r="CK125" s="60"/>
      <c r="CL125" s="60"/>
    </row>
    <row r="126" spans="1:90" ht="14.25" customHeight="1">
      <c r="A126" s="227" t="s">
        <v>136</v>
      </c>
      <c r="B126" s="227" t="s">
        <v>213</v>
      </c>
      <c r="C126" s="229" t="s">
        <v>179</v>
      </c>
      <c r="D126" s="229" t="s">
        <v>225</v>
      </c>
      <c r="E126" s="231">
        <v>7.4644241449293478</v>
      </c>
      <c r="F126" s="231">
        <v>0.13301660374931862</v>
      </c>
      <c r="G126" s="231">
        <v>1.7820075757575757E-2</v>
      </c>
      <c r="H126" s="231">
        <f t="shared" si="10"/>
        <v>0.87299630900328973</v>
      </c>
      <c r="I126" s="231">
        <f t="shared" si="11"/>
        <v>-0.87609414499803284</v>
      </c>
      <c r="J126" s="23"/>
      <c r="K126" s="23"/>
      <c r="AW126" s="156" t="s">
        <v>435</v>
      </c>
      <c r="AX126" s="134" t="s">
        <v>430</v>
      </c>
      <c r="AY126" s="132" t="s">
        <v>213</v>
      </c>
      <c r="AZ126" s="141" t="s">
        <v>136</v>
      </c>
      <c r="BA126" s="130">
        <v>8.5985390928752636</v>
      </c>
      <c r="BB126" s="130">
        <v>0.1848026170510928</v>
      </c>
      <c r="BC126" s="130">
        <v>0.93442467010425745</v>
      </c>
      <c r="BD126" s="130">
        <v>-0.73329188288430636</v>
      </c>
      <c r="BE126" s="181">
        <f>LOG(Table17[[#This Row],[Column6]]/Table17[[#This Row],[Column5]])</f>
        <v>-1.6677165529885638</v>
      </c>
      <c r="BF126" s="60"/>
      <c r="BG126" s="60"/>
      <c r="BH126" s="60"/>
      <c r="BI126" s="60"/>
      <c r="BJ126" s="60"/>
      <c r="BK126" s="60"/>
      <c r="BL126" s="71"/>
      <c r="BM126" s="71"/>
      <c r="BN126" s="71"/>
      <c r="BO126" s="93"/>
      <c r="BP126" s="60"/>
      <c r="BQ126" s="166" t="s">
        <v>213</v>
      </c>
      <c r="BR126" s="141" t="s">
        <v>136</v>
      </c>
      <c r="BS126" s="130">
        <v>7.4644241449293478</v>
      </c>
      <c r="BT126" s="130">
        <v>0.13301660374931862</v>
      </c>
      <c r="BU126" s="130">
        <v>0.87299630900328973</v>
      </c>
      <c r="BV126" s="130">
        <v>-0.87609414499803284</v>
      </c>
      <c r="BW126" s="181">
        <f>LOG(Table21[[#This Row],[OSA]]/Table21[[#This Row],[SA]])</f>
        <v>-1.7490904540013226</v>
      </c>
      <c r="BX126" s="130"/>
      <c r="BY126" s="60" t="s">
        <v>436</v>
      </c>
      <c r="BZ126" s="60" t="s">
        <v>430</v>
      </c>
      <c r="CA126" s="128" t="s">
        <v>45</v>
      </c>
      <c r="CB126" s="128" t="s">
        <v>45</v>
      </c>
      <c r="CC126" s="130">
        <v>72.009858929625764</v>
      </c>
      <c r="CD126" s="130">
        <v>15.8337055139089</v>
      </c>
      <c r="CE126" s="130">
        <v>1.8573919601203861</v>
      </c>
      <c r="CF126" s="146">
        <v>1.1995825633728179</v>
      </c>
      <c r="CG126" s="186">
        <f>LOG(Table22[[#This Row],[OSA]]/Table22[[#This Row],[SA]])</f>
        <v>-0.65780939674756822</v>
      </c>
      <c r="CI126" s="60"/>
      <c r="CJ126" s="60"/>
      <c r="CK126" s="60"/>
      <c r="CL126" s="60"/>
    </row>
    <row r="127" spans="1:90" ht="14.25" customHeight="1">
      <c r="A127" s="227" t="s">
        <v>136</v>
      </c>
      <c r="B127" s="227" t="s">
        <v>87</v>
      </c>
      <c r="C127" s="229" t="s">
        <v>179</v>
      </c>
      <c r="D127" s="229" t="s">
        <v>225</v>
      </c>
      <c r="E127" s="231">
        <v>3.878748520198716</v>
      </c>
      <c r="F127" s="231">
        <v>0.11114326489869972</v>
      </c>
      <c r="G127" s="231">
        <v>2.8654413741936956E-2</v>
      </c>
      <c r="H127" s="231">
        <f t="shared" si="10"/>
        <v>0.58869162290233379</v>
      </c>
      <c r="I127" s="231">
        <f t="shared" si="11"/>
        <v>-0.95411684970771327</v>
      </c>
      <c r="J127" s="23"/>
      <c r="K127" s="23"/>
      <c r="AW127" s="156" t="s">
        <v>435</v>
      </c>
      <c r="AX127" s="134" t="s">
        <v>430</v>
      </c>
      <c r="AY127" s="132" t="s">
        <v>213</v>
      </c>
      <c r="AZ127" s="141" t="s">
        <v>136</v>
      </c>
      <c r="BA127" s="130">
        <v>7.4644241449293478</v>
      </c>
      <c r="BB127" s="130">
        <v>0.13301660374931862</v>
      </c>
      <c r="BC127" s="130">
        <v>0.87299630900328973</v>
      </c>
      <c r="BD127" s="130">
        <v>-0.87609414499803284</v>
      </c>
      <c r="BE127" s="181">
        <f>LOG(Table17[[#This Row],[Column6]]/Table17[[#This Row],[Column5]])</f>
        <v>-1.7490904540013226</v>
      </c>
      <c r="BF127" s="60"/>
      <c r="BG127" s="60"/>
      <c r="BH127" s="60"/>
      <c r="BI127" s="60"/>
      <c r="BJ127" s="60"/>
      <c r="BK127" s="60"/>
      <c r="BL127" s="71"/>
      <c r="BM127" s="71"/>
      <c r="BN127" s="71"/>
      <c r="BO127" s="93"/>
      <c r="BP127" s="60"/>
      <c r="BQ127" s="166" t="s">
        <v>87</v>
      </c>
      <c r="BR127" s="141" t="s">
        <v>136</v>
      </c>
      <c r="BS127" s="130">
        <v>3.878748520198716</v>
      </c>
      <c r="BT127" s="130">
        <v>0.11114326489869972</v>
      </c>
      <c r="BU127" s="130">
        <v>0.58869162290233379</v>
      </c>
      <c r="BV127" s="130">
        <v>-0.95411684970771327</v>
      </c>
      <c r="BW127" s="181">
        <f>LOG(Table21[[#This Row],[OSA]]/Table21[[#This Row],[SA]])</f>
        <v>-1.5428084726100471</v>
      </c>
      <c r="BX127" s="130"/>
      <c r="BY127" s="60" t="s">
        <v>436</v>
      </c>
      <c r="BZ127" s="60" t="s">
        <v>430</v>
      </c>
      <c r="CA127" s="128" t="s">
        <v>45</v>
      </c>
      <c r="CB127" s="128" t="s">
        <v>45</v>
      </c>
      <c r="CC127" s="130">
        <v>115.26739065469971</v>
      </c>
      <c r="CD127" s="130">
        <v>39.480473417479281</v>
      </c>
      <c r="CE127" s="130">
        <v>2.0617064620061556</v>
      </c>
      <c r="CF127" s="146">
        <v>1.5963823517323046</v>
      </c>
      <c r="CG127" s="186">
        <f>LOG(Table22[[#This Row],[OSA]]/Table22[[#This Row],[SA]])</f>
        <v>-0.46532411027385112</v>
      </c>
      <c r="CI127" s="60"/>
      <c r="CJ127" s="60"/>
      <c r="CK127" s="60"/>
      <c r="CL127" s="60"/>
    </row>
    <row r="128" spans="1:90" ht="14.25" customHeight="1">
      <c r="A128" s="227" t="s">
        <v>136</v>
      </c>
      <c r="B128" s="227" t="s">
        <v>87</v>
      </c>
      <c r="C128" s="229" t="s">
        <v>179</v>
      </c>
      <c r="D128" s="229" t="s">
        <v>225</v>
      </c>
      <c r="E128" s="231">
        <v>3.0143958502312493</v>
      </c>
      <c r="F128" s="231">
        <v>6.5370259935896402E-2</v>
      </c>
      <c r="G128" s="231">
        <v>2.1686023728728767E-2</v>
      </c>
      <c r="H128" s="231">
        <f t="shared" si="10"/>
        <v>0.47920028324159503</v>
      </c>
      <c r="I128" s="231">
        <f t="shared" si="11"/>
        <v>-1.18461978811805</v>
      </c>
      <c r="J128" s="23"/>
      <c r="K128" s="23"/>
      <c r="AW128" s="156" t="s">
        <v>435</v>
      </c>
      <c r="AX128" s="134" t="s">
        <v>431</v>
      </c>
      <c r="AY128" s="132" t="s">
        <v>87</v>
      </c>
      <c r="AZ128" s="141" t="s">
        <v>136</v>
      </c>
      <c r="BA128" s="130">
        <v>3.878748520198716</v>
      </c>
      <c r="BB128" s="130">
        <v>0.11114326489869972</v>
      </c>
      <c r="BC128" s="130">
        <v>0.58869162290233379</v>
      </c>
      <c r="BD128" s="130">
        <v>-0.95411684970771327</v>
      </c>
      <c r="BE128" s="181">
        <f>LOG(Table17[[#This Row],[Column6]]/Table17[[#This Row],[Column5]])</f>
        <v>-1.5428084726100471</v>
      </c>
      <c r="BF128" s="60"/>
      <c r="BG128" s="60"/>
      <c r="BH128" s="60"/>
      <c r="BI128" s="60"/>
      <c r="BJ128" s="60"/>
      <c r="BK128" s="60"/>
      <c r="BL128" s="71"/>
      <c r="BM128" s="71"/>
      <c r="BN128" s="71"/>
      <c r="BO128" s="93"/>
      <c r="BP128" s="60"/>
      <c r="BQ128" s="166" t="s">
        <v>87</v>
      </c>
      <c r="BR128" s="141" t="s">
        <v>136</v>
      </c>
      <c r="BS128" s="130">
        <v>3.0143958502312493</v>
      </c>
      <c r="BT128" s="130">
        <v>6.5370259935896402E-2</v>
      </c>
      <c r="BU128" s="130">
        <v>0.47920028324159503</v>
      </c>
      <c r="BV128" s="130">
        <v>-1.18461978811805</v>
      </c>
      <c r="BW128" s="181">
        <f>LOG(Table21[[#This Row],[OSA]]/Table21[[#This Row],[SA]])</f>
        <v>-1.6638200713596449</v>
      </c>
      <c r="BX128" s="130"/>
      <c r="BY128" s="60" t="s">
        <v>436</v>
      </c>
      <c r="BZ128" s="60" t="s">
        <v>430</v>
      </c>
      <c r="CA128" s="128" t="s">
        <v>45</v>
      </c>
      <c r="CB128" s="128" t="s">
        <v>45</v>
      </c>
      <c r="CC128" s="130">
        <v>105.87559941679302</v>
      </c>
      <c r="CD128" s="130">
        <v>32.674527092742345</v>
      </c>
      <c r="CE128" s="130">
        <v>2.0247958821124934</v>
      </c>
      <c r="CF128" s="146">
        <v>1.5142093106367069</v>
      </c>
      <c r="CG128" s="186">
        <f>LOG(Table22[[#This Row],[OSA]]/Table22[[#This Row],[SA]])</f>
        <v>-0.51058657147578623</v>
      </c>
      <c r="CI128" s="60"/>
      <c r="CJ128" s="60"/>
      <c r="CK128" s="60"/>
      <c r="CL128" s="60"/>
    </row>
    <row r="129" spans="1:90" ht="14.25" customHeight="1">
      <c r="A129" s="227" t="s">
        <v>136</v>
      </c>
      <c r="B129" s="227" t="s">
        <v>87</v>
      </c>
      <c r="C129" s="229" t="s">
        <v>179</v>
      </c>
      <c r="D129" s="229" t="s">
        <v>225</v>
      </c>
      <c r="E129" s="231">
        <v>3.8676272822050088</v>
      </c>
      <c r="F129" s="231">
        <v>0.11366439300320552</v>
      </c>
      <c r="G129" s="231">
        <v>2.938866253379081E-2</v>
      </c>
      <c r="H129" s="231">
        <f t="shared" si="10"/>
        <v>0.58744461507979073</v>
      </c>
      <c r="I129" s="231">
        <f t="shared" si="11"/>
        <v>-0.94437556296503133</v>
      </c>
      <c r="J129" s="23"/>
      <c r="K129" s="23"/>
      <c r="AW129" s="156" t="s">
        <v>435</v>
      </c>
      <c r="AX129" s="134" t="s">
        <v>431</v>
      </c>
      <c r="AY129" s="132" t="s">
        <v>87</v>
      </c>
      <c r="AZ129" s="141" t="s">
        <v>136</v>
      </c>
      <c r="BA129" s="130">
        <v>3.0143958502312493</v>
      </c>
      <c r="BB129" s="130">
        <v>6.5370259935896402E-2</v>
      </c>
      <c r="BC129" s="130">
        <v>0.47920028324159503</v>
      </c>
      <c r="BD129" s="130">
        <v>-1.18461978811805</v>
      </c>
      <c r="BE129" s="181">
        <f>LOG(Table17[[#This Row],[Column6]]/Table17[[#This Row],[Column5]])</f>
        <v>-1.6638200713596449</v>
      </c>
      <c r="BF129" s="60"/>
      <c r="BG129" s="60"/>
      <c r="BH129" s="60"/>
      <c r="BI129" s="60"/>
      <c r="BJ129" s="60"/>
      <c r="BK129" s="60"/>
      <c r="BL129" s="71"/>
      <c r="BM129" s="71"/>
      <c r="BN129" s="71"/>
      <c r="BO129" s="93"/>
      <c r="BP129" s="60"/>
      <c r="BQ129" s="166" t="s">
        <v>87</v>
      </c>
      <c r="BR129" s="141" t="s">
        <v>136</v>
      </c>
      <c r="BS129" s="130">
        <v>3.8676272822050088</v>
      </c>
      <c r="BT129" s="130">
        <v>0.11366439300320552</v>
      </c>
      <c r="BU129" s="130">
        <v>0.58744461507979073</v>
      </c>
      <c r="BV129" s="130">
        <v>-0.94437556296503133</v>
      </c>
      <c r="BW129" s="181">
        <f>LOG(Table21[[#This Row],[OSA]]/Table21[[#This Row],[SA]])</f>
        <v>-1.531820178044822</v>
      </c>
      <c r="BX129" s="130"/>
      <c r="BY129" s="60" t="s">
        <v>436</v>
      </c>
      <c r="BZ129" s="60" t="s">
        <v>430</v>
      </c>
      <c r="CA129" s="128" t="s">
        <v>45</v>
      </c>
      <c r="CB129" s="128" t="s">
        <v>45</v>
      </c>
      <c r="CC129" s="130">
        <v>96.412965264547864</v>
      </c>
      <c r="CD129" s="130">
        <v>26.786475601568007</v>
      </c>
      <c r="CE129" s="130">
        <v>1.9841354401707942</v>
      </c>
      <c r="CF129" s="146">
        <v>1.4279155755909703</v>
      </c>
      <c r="CG129" s="186">
        <f>LOG(Table22[[#This Row],[OSA]]/Table22[[#This Row],[SA]])</f>
        <v>-0.55621986457982397</v>
      </c>
      <c r="CI129" s="60"/>
      <c r="CJ129" s="60"/>
      <c r="CK129" s="60"/>
      <c r="CL129" s="60"/>
    </row>
    <row r="130" spans="1:90" ht="14.25" customHeight="1">
      <c r="A130" s="227" t="s">
        <v>136</v>
      </c>
      <c r="B130" s="227" t="s">
        <v>87</v>
      </c>
      <c r="C130" s="229" t="s">
        <v>179</v>
      </c>
      <c r="D130" s="229" t="s">
        <v>225</v>
      </c>
      <c r="E130" s="231">
        <v>6.4914791832978969</v>
      </c>
      <c r="F130" s="231">
        <v>0.13119448001023654</v>
      </c>
      <c r="G130" s="231">
        <v>2.0210259681305052E-2</v>
      </c>
      <c r="H130" s="231">
        <f t="shared" si="10"/>
        <v>0.81234366874920638</v>
      </c>
      <c r="I130" s="231">
        <f t="shared" si="11"/>
        <v>-0.88208443745675169</v>
      </c>
      <c r="J130" s="23"/>
      <c r="K130" s="23"/>
      <c r="AW130" s="156" t="s">
        <v>435</v>
      </c>
      <c r="AX130" s="134" t="s">
        <v>431</v>
      </c>
      <c r="AY130" s="132" t="s">
        <v>87</v>
      </c>
      <c r="AZ130" s="141" t="s">
        <v>136</v>
      </c>
      <c r="BA130" s="130">
        <v>3.8676272822050088</v>
      </c>
      <c r="BB130" s="130">
        <v>0.11366439300320552</v>
      </c>
      <c r="BC130" s="130">
        <v>0.58744461507979073</v>
      </c>
      <c r="BD130" s="130">
        <v>-0.94437556296503133</v>
      </c>
      <c r="BE130" s="181">
        <f>LOG(Table17[[#This Row],[Column6]]/Table17[[#This Row],[Column5]])</f>
        <v>-1.531820178044822</v>
      </c>
      <c r="BF130" s="60"/>
      <c r="BG130" s="60"/>
      <c r="BH130" s="60"/>
      <c r="BI130" s="60"/>
      <c r="BJ130" s="60"/>
      <c r="BK130" s="60"/>
      <c r="BL130" s="71"/>
      <c r="BM130" s="71"/>
      <c r="BN130" s="71"/>
      <c r="BO130" s="93"/>
      <c r="BP130" s="60"/>
      <c r="BQ130" s="166" t="s">
        <v>87</v>
      </c>
      <c r="BR130" s="141" t="s">
        <v>136</v>
      </c>
      <c r="BS130" s="130">
        <v>6.4914791832978969</v>
      </c>
      <c r="BT130" s="130">
        <v>0.13119448001023654</v>
      </c>
      <c r="BU130" s="130">
        <v>0.81234366874920638</v>
      </c>
      <c r="BV130" s="130">
        <v>-0.88208443745675169</v>
      </c>
      <c r="BW130" s="181">
        <f>LOG(Table21[[#This Row],[OSA]]/Table21[[#This Row],[SA]])</f>
        <v>-1.6944281062059581</v>
      </c>
      <c r="BX130" s="130"/>
      <c r="BY130" s="60" t="s">
        <v>436</v>
      </c>
      <c r="BZ130" s="60" t="s">
        <v>430</v>
      </c>
      <c r="CA130" s="128" t="s">
        <v>45</v>
      </c>
      <c r="CB130" s="128" t="s">
        <v>45</v>
      </c>
      <c r="CC130" s="130">
        <v>52.863579581955456</v>
      </c>
      <c r="CD130" s="130">
        <v>7.8426719004215606</v>
      </c>
      <c r="CE130" s="130">
        <v>1.7231565674233131</v>
      </c>
      <c r="CF130" s="146">
        <v>0.89446404660297918</v>
      </c>
      <c r="CG130" s="186">
        <f>LOG(Table22[[#This Row],[OSA]]/Table22[[#This Row],[SA]])</f>
        <v>-0.82869252082033396</v>
      </c>
      <c r="CI130" s="60"/>
      <c r="CJ130" s="60"/>
      <c r="CK130" s="60"/>
      <c r="CL130" s="60"/>
    </row>
    <row r="131" spans="1:90" ht="14.25" customHeight="1">
      <c r="A131" s="227" t="s">
        <v>136</v>
      </c>
      <c r="B131" s="227" t="s">
        <v>87</v>
      </c>
      <c r="C131" s="229" t="s">
        <v>179</v>
      </c>
      <c r="D131" s="229" t="s">
        <v>225</v>
      </c>
      <c r="E131" s="231">
        <v>3.2157970720675841</v>
      </c>
      <c r="F131" s="231">
        <v>0.10865041112807622</v>
      </c>
      <c r="G131" s="231">
        <v>3.3786463726773609E-2</v>
      </c>
      <c r="H131" s="231">
        <f t="shared" si="10"/>
        <v>0.50728863545518132</v>
      </c>
      <c r="I131" s="231">
        <f t="shared" si="11"/>
        <v>-0.96396862599033151</v>
      </c>
      <c r="J131" s="23"/>
      <c r="K131" s="23"/>
      <c r="AW131" s="156" t="s">
        <v>435</v>
      </c>
      <c r="AX131" s="134" t="s">
        <v>431</v>
      </c>
      <c r="AY131" s="132" t="s">
        <v>87</v>
      </c>
      <c r="AZ131" s="141" t="s">
        <v>136</v>
      </c>
      <c r="BA131" s="130">
        <v>6.4914791832978969</v>
      </c>
      <c r="BB131" s="130">
        <v>0.13119448001023654</v>
      </c>
      <c r="BC131" s="130">
        <v>0.81234366874920638</v>
      </c>
      <c r="BD131" s="130">
        <v>-0.88208443745675169</v>
      </c>
      <c r="BE131" s="181">
        <f>LOG(Table17[[#This Row],[Column6]]/Table17[[#This Row],[Column5]])</f>
        <v>-1.6944281062059581</v>
      </c>
      <c r="BF131" s="60"/>
      <c r="BG131" s="60"/>
      <c r="BH131" s="60"/>
      <c r="BI131" s="60"/>
      <c r="BJ131" s="60"/>
      <c r="BK131" s="60"/>
      <c r="BL131" s="71"/>
      <c r="BM131" s="71"/>
      <c r="BN131" s="71"/>
      <c r="BO131" s="93"/>
      <c r="BP131" s="60"/>
      <c r="BQ131" s="166" t="s">
        <v>87</v>
      </c>
      <c r="BR131" s="141" t="s">
        <v>136</v>
      </c>
      <c r="BS131" s="130">
        <v>3.2157970720675841</v>
      </c>
      <c r="BT131" s="130">
        <v>0.10865041112807622</v>
      </c>
      <c r="BU131" s="130">
        <v>0.50728863545518132</v>
      </c>
      <c r="BV131" s="130">
        <v>-0.96396862599033151</v>
      </c>
      <c r="BW131" s="181">
        <f>LOG(Table21[[#This Row],[OSA]]/Table21[[#This Row],[SA]])</f>
        <v>-1.4712572614455128</v>
      </c>
      <c r="BX131" s="130"/>
      <c r="BY131" s="60" t="s">
        <v>436</v>
      </c>
      <c r="BZ131" s="60" t="s">
        <v>430</v>
      </c>
      <c r="CA131" s="128" t="s">
        <v>45</v>
      </c>
      <c r="CB131" s="128" t="s">
        <v>45</v>
      </c>
      <c r="CC131" s="130">
        <v>58.317227348954653</v>
      </c>
      <c r="CD131" s="130">
        <v>9.5443124196458164</v>
      </c>
      <c r="CE131" s="130">
        <v>1.7657968675788835</v>
      </c>
      <c r="CF131" s="146">
        <v>0.97974464691412011</v>
      </c>
      <c r="CG131" s="186">
        <f>LOG(Table22[[#This Row],[OSA]]/Table22[[#This Row],[SA]])</f>
        <v>-0.78605222066476343</v>
      </c>
      <c r="CI131" s="60"/>
      <c r="CJ131" s="60"/>
      <c r="CK131" s="60"/>
      <c r="CL131" s="60"/>
    </row>
    <row r="132" spans="1:90" ht="14.25" customHeight="1">
      <c r="A132" s="227" t="s">
        <v>136</v>
      </c>
      <c r="B132" s="227" t="s">
        <v>87</v>
      </c>
      <c r="C132" s="229" t="s">
        <v>179</v>
      </c>
      <c r="D132" s="229" t="s">
        <v>225</v>
      </c>
      <c r="E132" s="231">
        <v>5.873496492410248</v>
      </c>
      <c r="F132" s="231">
        <v>8.8976187134970103E-2</v>
      </c>
      <c r="G132" s="231">
        <v>1.5148759729395504E-2</v>
      </c>
      <c r="H132" s="231">
        <f t="shared" si="10"/>
        <v>0.76889671373251445</v>
      </c>
      <c r="I132" s="231">
        <f t="shared" si="11"/>
        <v>-1.0507262088568234</v>
      </c>
      <c r="J132" s="23"/>
      <c r="K132" s="23"/>
      <c r="AW132" s="156" t="s">
        <v>435</v>
      </c>
      <c r="AX132" s="134" t="s">
        <v>431</v>
      </c>
      <c r="AY132" s="132" t="s">
        <v>87</v>
      </c>
      <c r="AZ132" s="141" t="s">
        <v>136</v>
      </c>
      <c r="BA132" s="130">
        <v>3.2157970720675841</v>
      </c>
      <c r="BB132" s="130">
        <v>0.10865041112807622</v>
      </c>
      <c r="BC132" s="130">
        <v>0.50728863545518132</v>
      </c>
      <c r="BD132" s="130">
        <v>-0.96396862599033151</v>
      </c>
      <c r="BE132" s="181">
        <f>LOG(Table17[[#This Row],[Column6]]/Table17[[#This Row],[Column5]])</f>
        <v>-1.4712572614455128</v>
      </c>
      <c r="BF132" s="60"/>
      <c r="BG132" s="60"/>
      <c r="BH132" s="60"/>
      <c r="BI132" s="60"/>
      <c r="BJ132" s="60"/>
      <c r="BK132" s="60"/>
      <c r="BL132" s="71"/>
      <c r="BM132" s="71"/>
      <c r="BN132" s="71"/>
      <c r="BO132" s="93"/>
      <c r="BP132" s="60"/>
      <c r="BQ132" s="166" t="s">
        <v>87</v>
      </c>
      <c r="BR132" s="141" t="s">
        <v>136</v>
      </c>
      <c r="BS132" s="130">
        <v>5.873496492410248</v>
      </c>
      <c r="BT132" s="130">
        <v>8.8976187134970103E-2</v>
      </c>
      <c r="BU132" s="130">
        <v>0.76889671373251445</v>
      </c>
      <c r="BV132" s="130">
        <v>-1.0507262088568234</v>
      </c>
      <c r="BW132" s="181">
        <f>LOG(Table21[[#This Row],[OSA]]/Table21[[#This Row],[SA]])</f>
        <v>-1.8196229225893379</v>
      </c>
      <c r="BX132" s="130"/>
      <c r="BY132" s="60" t="s">
        <v>436</v>
      </c>
      <c r="BZ132" s="60" t="s">
        <v>430</v>
      </c>
      <c r="CA132" s="128" t="s">
        <v>45</v>
      </c>
      <c r="CB132" s="128" t="s">
        <v>45</v>
      </c>
      <c r="CC132" s="130">
        <v>76.688632868617049</v>
      </c>
      <c r="CD132" s="130">
        <v>16.259705477735672</v>
      </c>
      <c r="CE132" s="130">
        <v>1.8847309956532161</v>
      </c>
      <c r="CF132" s="146">
        <v>1.2111126746803962</v>
      </c>
      <c r="CG132" s="186">
        <f>LOG(Table22[[#This Row],[OSA]]/Table22[[#This Row],[SA]])</f>
        <v>-0.67361832097281993</v>
      </c>
      <c r="CI132" s="60"/>
      <c r="CJ132" s="60"/>
      <c r="CK132" s="60"/>
      <c r="CL132" s="60"/>
    </row>
    <row r="133" spans="1:90" ht="14.25" customHeight="1">
      <c r="A133" s="227" t="s">
        <v>136</v>
      </c>
      <c r="B133" s="227" t="s">
        <v>87</v>
      </c>
      <c r="C133" s="229" t="s">
        <v>179</v>
      </c>
      <c r="D133" s="229" t="s">
        <v>225</v>
      </c>
      <c r="E133" s="231">
        <v>11.416045048320733</v>
      </c>
      <c r="F133" s="231">
        <v>0.28239148044587931</v>
      </c>
      <c r="G133" s="231">
        <v>2.4736367038724876E-2</v>
      </c>
      <c r="H133" s="231">
        <f t="shared" si="10"/>
        <v>1.0575156738590881</v>
      </c>
      <c r="I133" s="231">
        <f t="shared" si="11"/>
        <v>-0.54914840978438217</v>
      </c>
      <c r="AW133" s="156" t="s">
        <v>435</v>
      </c>
      <c r="AX133" s="134" t="s">
        <v>431</v>
      </c>
      <c r="AY133" s="132" t="s">
        <v>87</v>
      </c>
      <c r="AZ133" s="141" t="s">
        <v>136</v>
      </c>
      <c r="BA133" s="130">
        <v>5.873496492410248</v>
      </c>
      <c r="BB133" s="130">
        <v>8.8976187134970103E-2</v>
      </c>
      <c r="BC133" s="130">
        <v>0.76889671373251445</v>
      </c>
      <c r="BD133" s="130">
        <v>-1.0507262088568234</v>
      </c>
      <c r="BE133" s="181">
        <f>LOG(Table17[[#This Row],[Column6]]/Table17[[#This Row],[Column5]])</f>
        <v>-1.8196229225893379</v>
      </c>
      <c r="BF133" s="60"/>
      <c r="BG133" s="60"/>
      <c r="BH133" s="60"/>
      <c r="BI133" s="60"/>
      <c r="BJ133" s="60"/>
      <c r="BK133" s="60"/>
      <c r="BL133" s="71"/>
      <c r="BM133" s="71"/>
      <c r="BN133" s="71"/>
      <c r="BO133" s="93"/>
      <c r="BP133" s="60"/>
      <c r="BQ133" s="166" t="s">
        <v>87</v>
      </c>
      <c r="BR133" s="141" t="s">
        <v>136</v>
      </c>
      <c r="BS133" s="130">
        <v>11.416045048320733</v>
      </c>
      <c r="BT133" s="130">
        <v>0.28239148044587931</v>
      </c>
      <c r="BU133" s="130">
        <v>1.0575156738590881</v>
      </c>
      <c r="BV133" s="130">
        <v>-0.54914840978438217</v>
      </c>
      <c r="BW133" s="181">
        <f>LOG(Table21[[#This Row],[OSA]]/Table21[[#This Row],[SA]])</f>
        <v>-1.6066640836434702</v>
      </c>
      <c r="BX133" s="130"/>
      <c r="BY133" s="60" t="s">
        <v>436</v>
      </c>
      <c r="BZ133" s="60" t="s">
        <v>430</v>
      </c>
      <c r="CA133" s="128" t="s">
        <v>45</v>
      </c>
      <c r="CB133" s="128" t="s">
        <v>45</v>
      </c>
      <c r="CC133" s="130">
        <v>65.626613896429333</v>
      </c>
      <c r="CD133" s="130">
        <v>11.581167158193413</v>
      </c>
      <c r="CE133" s="130">
        <v>1.8170799967598446</v>
      </c>
      <c r="CF133" s="146">
        <v>1.063752330101233</v>
      </c>
      <c r="CG133" s="186">
        <f>LOG(Table22[[#This Row],[OSA]]/Table22[[#This Row],[SA]])</f>
        <v>-0.75332766665861151</v>
      </c>
      <c r="CI133" s="60"/>
      <c r="CJ133" s="60"/>
      <c r="CK133" s="60"/>
      <c r="CL133" s="60"/>
    </row>
    <row r="134" spans="1:90" ht="14.25" customHeight="1">
      <c r="A134" s="227" t="s">
        <v>136</v>
      </c>
      <c r="B134" s="227" t="s">
        <v>87</v>
      </c>
      <c r="C134" s="229" t="s">
        <v>179</v>
      </c>
      <c r="D134" s="229" t="s">
        <v>225</v>
      </c>
      <c r="E134" s="231">
        <v>10.425139601488709</v>
      </c>
      <c r="F134" s="231">
        <v>0.31808625617596659</v>
      </c>
      <c r="G134" s="231">
        <v>3.0511462516103274E-2</v>
      </c>
      <c r="H134" s="231">
        <f t="shared" si="10"/>
        <v>1.0180818792573327</v>
      </c>
      <c r="I134" s="231">
        <f t="shared" si="11"/>
        <v>-0.49745509541915994</v>
      </c>
      <c r="AW134" s="156" t="s">
        <v>435</v>
      </c>
      <c r="AX134" s="134" t="s">
        <v>431</v>
      </c>
      <c r="AY134" s="132" t="s">
        <v>87</v>
      </c>
      <c r="AZ134" s="141" t="s">
        <v>136</v>
      </c>
      <c r="BA134" s="130">
        <v>11.416045048320733</v>
      </c>
      <c r="BB134" s="130">
        <v>0.28239148044587931</v>
      </c>
      <c r="BC134" s="130">
        <v>1.0575156738590881</v>
      </c>
      <c r="BD134" s="130">
        <v>-0.54914840978438217</v>
      </c>
      <c r="BE134" s="181">
        <f>LOG(Table17[[#This Row],[Column6]]/Table17[[#This Row],[Column5]])</f>
        <v>-1.6066640836434702</v>
      </c>
      <c r="BF134" s="60"/>
      <c r="BG134" s="60"/>
      <c r="BH134" s="60"/>
      <c r="BI134" s="60"/>
      <c r="BJ134" s="60"/>
      <c r="BK134" s="60"/>
      <c r="BL134" s="71"/>
      <c r="BM134" s="71"/>
      <c r="BN134" s="71"/>
      <c r="BO134" s="93"/>
      <c r="BP134" s="60"/>
      <c r="BQ134" s="166" t="s">
        <v>87</v>
      </c>
      <c r="BR134" s="141" t="s">
        <v>136</v>
      </c>
      <c r="BS134" s="130">
        <v>10.425139601488709</v>
      </c>
      <c r="BT134" s="130">
        <v>0.31808625617596659</v>
      </c>
      <c r="BU134" s="130">
        <v>1.0180818792573327</v>
      </c>
      <c r="BV134" s="130">
        <v>-0.49745509541915994</v>
      </c>
      <c r="BW134" s="181">
        <f>LOG(Table21[[#This Row],[OSA]]/Table21[[#This Row],[SA]])</f>
        <v>-1.5155369746764926</v>
      </c>
      <c r="BX134" s="130"/>
      <c r="BY134" s="60" t="s">
        <v>436</v>
      </c>
      <c r="BZ134" s="60" t="s">
        <v>430</v>
      </c>
      <c r="CA134" s="128" t="s">
        <v>45</v>
      </c>
      <c r="CB134" s="128" t="s">
        <v>45</v>
      </c>
      <c r="CC134" s="130">
        <v>98.991584514614374</v>
      </c>
      <c r="CD134" s="130">
        <v>25.967226777328133</v>
      </c>
      <c r="CE134" s="130">
        <v>1.9955982758681334</v>
      </c>
      <c r="CF134" s="146">
        <v>1.4144255707454325</v>
      </c>
      <c r="CG134" s="186">
        <f>LOG(Table22[[#This Row],[OSA]]/Table22[[#This Row],[SA]])</f>
        <v>-0.58117270512270103</v>
      </c>
      <c r="CI134" s="60"/>
      <c r="CJ134" s="60"/>
      <c r="CK134" s="60"/>
      <c r="CL134" s="60"/>
    </row>
    <row r="135" spans="1:90" ht="14.25" customHeight="1">
      <c r="A135" s="227" t="s">
        <v>136</v>
      </c>
      <c r="B135" s="227" t="s">
        <v>87</v>
      </c>
      <c r="C135" s="229" t="s">
        <v>179</v>
      </c>
      <c r="D135" s="229" t="s">
        <v>225</v>
      </c>
      <c r="E135" s="231">
        <v>4.2830243708259186</v>
      </c>
      <c r="F135" s="231">
        <v>0.14516671333707715</v>
      </c>
      <c r="G135" s="231">
        <v>3.3893506262978344E-2</v>
      </c>
      <c r="H135" s="231">
        <f t="shared" si="10"/>
        <v>0.63175054558151067</v>
      </c>
      <c r="I135" s="231">
        <f t="shared" si="11"/>
        <v>-0.83813295575233993</v>
      </c>
      <c r="AW135" s="156" t="s">
        <v>435</v>
      </c>
      <c r="AX135" s="134" t="s">
        <v>431</v>
      </c>
      <c r="AY135" s="132" t="s">
        <v>87</v>
      </c>
      <c r="AZ135" s="141" t="s">
        <v>136</v>
      </c>
      <c r="BA135" s="130">
        <v>10.425139601488709</v>
      </c>
      <c r="BB135" s="130">
        <v>0.31808625617596659</v>
      </c>
      <c r="BC135" s="130">
        <v>1.0180818792573327</v>
      </c>
      <c r="BD135" s="130">
        <v>-0.49745509541915994</v>
      </c>
      <c r="BE135" s="181">
        <f>LOG(Table17[[#This Row],[Column6]]/Table17[[#This Row],[Column5]])</f>
        <v>-1.5155369746764926</v>
      </c>
      <c r="BF135" s="60"/>
      <c r="BG135" s="60"/>
      <c r="BH135" s="60"/>
      <c r="BI135" s="60"/>
      <c r="BJ135" s="60"/>
      <c r="BK135" s="60"/>
      <c r="BL135" s="71"/>
      <c r="BM135" s="71"/>
      <c r="BN135" s="71"/>
      <c r="BO135" s="93"/>
      <c r="BP135" s="60"/>
      <c r="BQ135" s="166" t="s">
        <v>87</v>
      </c>
      <c r="BR135" s="141" t="s">
        <v>136</v>
      </c>
      <c r="BS135" s="130">
        <v>4.2830243708259186</v>
      </c>
      <c r="BT135" s="130">
        <v>0.14516671333707715</v>
      </c>
      <c r="BU135" s="130">
        <v>0.63175054558151067</v>
      </c>
      <c r="BV135" s="130">
        <v>-0.83813295575233993</v>
      </c>
      <c r="BW135" s="181">
        <f>LOG(Table21[[#This Row],[OSA]]/Table21[[#This Row],[SA]])</f>
        <v>-1.4698835013338505</v>
      </c>
      <c r="BX135" s="130"/>
      <c r="BY135" s="60" t="s">
        <v>436</v>
      </c>
      <c r="BZ135" s="60" t="s">
        <v>430</v>
      </c>
      <c r="CA135" s="128" t="s">
        <v>45</v>
      </c>
      <c r="CB135" s="128" t="s">
        <v>45</v>
      </c>
      <c r="CC135" s="130">
        <v>117.296231190388</v>
      </c>
      <c r="CD135" s="130">
        <v>35.997075483178918</v>
      </c>
      <c r="CE135" s="130">
        <v>2.0692840581554877</v>
      </c>
      <c r="CF135" s="146">
        <v>1.5562672187364601</v>
      </c>
      <c r="CG135" s="186">
        <f>LOG(Table22[[#This Row],[OSA]]/Table22[[#This Row],[SA]])</f>
        <v>-0.51301683941902743</v>
      </c>
      <c r="CI135" s="60"/>
      <c r="CJ135" s="60"/>
      <c r="CK135" s="60"/>
      <c r="CL135" s="60"/>
    </row>
    <row r="136" spans="1:90" ht="14.25" customHeight="1">
      <c r="A136" s="227" t="s">
        <v>136</v>
      </c>
      <c r="B136" s="227" t="s">
        <v>87</v>
      </c>
      <c r="C136" s="229" t="s">
        <v>179</v>
      </c>
      <c r="D136" s="229" t="s">
        <v>225</v>
      </c>
      <c r="E136" s="231">
        <v>25.800329667606178</v>
      </c>
      <c r="F136" s="231">
        <v>0.69883000703145481</v>
      </c>
      <c r="G136" s="231">
        <v>2.7086088280060885E-2</v>
      </c>
      <c r="H136" s="231">
        <f t="shared" si="10"/>
        <v>1.411625255261971</v>
      </c>
      <c r="I136" s="231">
        <f t="shared" si="11"/>
        <v>-0.15562845513674939</v>
      </c>
      <c r="AW136" s="156" t="s">
        <v>435</v>
      </c>
      <c r="AX136" s="134" t="s">
        <v>431</v>
      </c>
      <c r="AY136" s="132" t="s">
        <v>87</v>
      </c>
      <c r="AZ136" s="141" t="s">
        <v>136</v>
      </c>
      <c r="BA136" s="130">
        <v>4.2830243708259186</v>
      </c>
      <c r="BB136" s="130">
        <v>0.14516671333707715</v>
      </c>
      <c r="BC136" s="130">
        <v>0.63175054558151067</v>
      </c>
      <c r="BD136" s="130">
        <v>-0.83813295575233993</v>
      </c>
      <c r="BE136" s="181">
        <f>LOG(Table17[[#This Row],[Column6]]/Table17[[#This Row],[Column5]])</f>
        <v>-1.4698835013338505</v>
      </c>
      <c r="BF136" s="60"/>
      <c r="BG136" s="60"/>
      <c r="BH136" s="60"/>
      <c r="BI136" s="60"/>
      <c r="BJ136" s="60"/>
      <c r="BK136" s="60"/>
      <c r="BL136" s="71"/>
      <c r="BM136" s="71"/>
      <c r="BN136" s="71"/>
      <c r="BO136" s="93"/>
      <c r="BP136" s="60"/>
      <c r="BQ136" s="166" t="s">
        <v>87</v>
      </c>
      <c r="BR136" s="141" t="s">
        <v>136</v>
      </c>
      <c r="BS136" s="130">
        <v>25.800329667606178</v>
      </c>
      <c r="BT136" s="130">
        <v>0.69883000703145481</v>
      </c>
      <c r="BU136" s="130">
        <v>1.411625255261971</v>
      </c>
      <c r="BV136" s="130">
        <v>-0.15562845513674939</v>
      </c>
      <c r="BW136" s="181">
        <f>LOG(Table21[[#This Row],[OSA]]/Table21[[#This Row],[SA]])</f>
        <v>-1.5672537103987203</v>
      </c>
      <c r="BX136" s="130"/>
      <c r="BY136" s="60" t="s">
        <v>436</v>
      </c>
      <c r="BZ136" s="60" t="s">
        <v>430</v>
      </c>
      <c r="CA136" s="128" t="s">
        <v>45</v>
      </c>
      <c r="CB136" s="128" t="s">
        <v>45</v>
      </c>
      <c r="CC136" s="130">
        <v>67.955790689800807</v>
      </c>
      <c r="CD136" s="130">
        <v>11.823698111050545</v>
      </c>
      <c r="CE136" s="130">
        <v>1.8322264700085393</v>
      </c>
      <c r="CF136" s="146">
        <v>1.0727533325545859</v>
      </c>
      <c r="CG136" s="186">
        <f>LOG(Table22[[#This Row],[OSA]]/Table22[[#This Row],[SA]])</f>
        <v>-0.7594731374539534</v>
      </c>
      <c r="CI136" s="60"/>
      <c r="CJ136" s="60"/>
      <c r="CK136" s="60"/>
      <c r="CL136" s="60"/>
    </row>
    <row r="137" spans="1:90" ht="14.25" customHeight="1">
      <c r="A137" s="227" t="s">
        <v>136</v>
      </c>
      <c r="B137" s="227" t="s">
        <v>87</v>
      </c>
      <c r="C137" s="229" t="s">
        <v>179</v>
      </c>
      <c r="D137" s="229" t="s">
        <v>225</v>
      </c>
      <c r="E137" s="231">
        <v>117.85245016970606</v>
      </c>
      <c r="F137" s="231">
        <v>2.2998029020604078</v>
      </c>
      <c r="G137" s="231">
        <v>1.9514256163098181E-2</v>
      </c>
      <c r="H137" s="231">
        <f t="shared" si="10"/>
        <v>2.0713386160001104</v>
      </c>
      <c r="I137" s="231">
        <f t="shared" si="11"/>
        <v>0.36169061766305277</v>
      </c>
      <c r="AW137" s="156" t="s">
        <v>435</v>
      </c>
      <c r="AX137" s="134" t="s">
        <v>431</v>
      </c>
      <c r="AY137" s="132" t="s">
        <v>87</v>
      </c>
      <c r="AZ137" s="141" t="s">
        <v>136</v>
      </c>
      <c r="BA137" s="130">
        <v>25.800329667606178</v>
      </c>
      <c r="BB137" s="130">
        <v>0.69883000703145481</v>
      </c>
      <c r="BC137" s="130">
        <v>1.411625255261971</v>
      </c>
      <c r="BD137" s="130">
        <v>-0.15562845513674939</v>
      </c>
      <c r="BE137" s="181">
        <f>LOG(Table17[[#This Row],[Column6]]/Table17[[#This Row],[Column5]])</f>
        <v>-1.5672537103987203</v>
      </c>
      <c r="BF137" s="60"/>
      <c r="BG137" s="60"/>
      <c r="BH137" s="60"/>
      <c r="BI137" s="60"/>
      <c r="BJ137" s="60"/>
      <c r="BK137" s="60"/>
      <c r="BL137" s="71"/>
      <c r="BM137" s="71"/>
      <c r="BN137" s="71"/>
      <c r="BO137" s="93"/>
      <c r="BP137" s="60"/>
      <c r="BQ137" s="166" t="s">
        <v>87</v>
      </c>
      <c r="BR137" s="141" t="s">
        <v>136</v>
      </c>
      <c r="BS137" s="130">
        <v>117.85245016970606</v>
      </c>
      <c r="BT137" s="130">
        <v>2.2998029020604078</v>
      </c>
      <c r="BU137" s="130">
        <v>2.0713386160001104</v>
      </c>
      <c r="BV137" s="130">
        <v>0.36169061766305277</v>
      </c>
      <c r="BW137" s="181">
        <f>LOG(Table21[[#This Row],[OSA]]/Table21[[#This Row],[SA]])</f>
        <v>-1.7096479983370576</v>
      </c>
      <c r="BX137" s="130"/>
      <c r="BY137" s="60" t="s">
        <v>436</v>
      </c>
      <c r="BZ137" s="60" t="s">
        <v>430</v>
      </c>
      <c r="CA137" s="128" t="s">
        <v>45</v>
      </c>
      <c r="CB137" s="128" t="s">
        <v>45</v>
      </c>
      <c r="CC137" s="130">
        <v>92.900350518569127</v>
      </c>
      <c r="CD137" s="130">
        <v>21.978660744330533</v>
      </c>
      <c r="CE137" s="130">
        <v>1.968017352615743</v>
      </c>
      <c r="CF137" s="146">
        <v>1.342001225436543</v>
      </c>
      <c r="CG137" s="186">
        <f>LOG(Table22[[#This Row],[OSA]]/Table22[[#This Row],[SA]])</f>
        <v>-0.62601612717919985</v>
      </c>
      <c r="CI137" s="60"/>
      <c r="CJ137" s="60"/>
      <c r="CK137" s="60"/>
      <c r="CL137" s="60"/>
    </row>
    <row r="138" spans="1:90" ht="14.25" customHeight="1">
      <c r="A138" s="227" t="s">
        <v>136</v>
      </c>
      <c r="B138" s="227" t="s">
        <v>87</v>
      </c>
      <c r="C138" s="229" t="s">
        <v>179</v>
      </c>
      <c r="D138" s="229" t="s">
        <v>225</v>
      </c>
      <c r="E138" s="230">
        <v>66.446946570134699</v>
      </c>
      <c r="F138" s="231">
        <v>1.4176436849323941</v>
      </c>
      <c r="G138" s="231">
        <v>2.133497110263859E-2</v>
      </c>
      <c r="H138" s="231">
        <f t="shared" si="10"/>
        <v>1.8224750286465508</v>
      </c>
      <c r="I138" s="231">
        <f t="shared" si="11"/>
        <v>0.15156708760784818</v>
      </c>
      <c r="AW138" s="156" t="s">
        <v>435</v>
      </c>
      <c r="AX138" s="134" t="s">
        <v>431</v>
      </c>
      <c r="AY138" s="132" t="s">
        <v>87</v>
      </c>
      <c r="AZ138" s="141" t="s">
        <v>136</v>
      </c>
      <c r="BA138" s="130">
        <v>117.85245016970606</v>
      </c>
      <c r="BB138" s="130">
        <v>2.2998029020604078</v>
      </c>
      <c r="BC138" s="130">
        <v>2.0713386160001104</v>
      </c>
      <c r="BD138" s="130">
        <v>0.36169061766305277</v>
      </c>
      <c r="BE138" s="181">
        <f>LOG(Table17[[#This Row],[Column6]]/Table17[[#This Row],[Column5]])</f>
        <v>-1.7096479983370576</v>
      </c>
      <c r="BF138" s="60"/>
      <c r="BG138" s="60"/>
      <c r="BH138" s="60"/>
      <c r="BI138" s="60"/>
      <c r="BJ138" s="60"/>
      <c r="BK138" s="60"/>
      <c r="BL138" s="71"/>
      <c r="BM138" s="71"/>
      <c r="BN138" s="71"/>
      <c r="BO138" s="93"/>
      <c r="BP138" s="60"/>
      <c r="BQ138" s="166" t="s">
        <v>87</v>
      </c>
      <c r="BR138" s="141" t="s">
        <v>136</v>
      </c>
      <c r="BS138" s="129">
        <v>66.446946570134699</v>
      </c>
      <c r="BT138" s="130">
        <v>1.4176436849323941</v>
      </c>
      <c r="BU138" s="130">
        <v>1.8224750286465508</v>
      </c>
      <c r="BV138" s="130">
        <v>0.15156708760784818</v>
      </c>
      <c r="BW138" s="181">
        <f>LOG(Table21[[#This Row],[OSA]]/Table21[[#This Row],[SA]])</f>
        <v>-1.6709079410387024</v>
      </c>
      <c r="BX138" s="130"/>
      <c r="BY138" s="60" t="s">
        <v>436</v>
      </c>
      <c r="BZ138" s="60" t="s">
        <v>430</v>
      </c>
      <c r="CA138" s="128" t="s">
        <v>45</v>
      </c>
      <c r="CB138" s="128" t="s">
        <v>45</v>
      </c>
      <c r="CC138" s="130">
        <v>74.83666399932585</v>
      </c>
      <c r="CD138" s="130">
        <v>14.186254326366409</v>
      </c>
      <c r="CE138" s="130">
        <v>1.8741144196754373</v>
      </c>
      <c r="CF138" s="146">
        <v>1.1518677414667946</v>
      </c>
      <c r="CG138" s="186">
        <f>LOG(Table22[[#This Row],[OSA]]/Table22[[#This Row],[SA]])</f>
        <v>-0.72224667820864275</v>
      </c>
      <c r="CI138" s="60"/>
      <c r="CJ138" s="60"/>
      <c r="CK138" s="60"/>
      <c r="CL138" s="60"/>
    </row>
    <row r="139" spans="1:90" ht="14.25" customHeight="1">
      <c r="A139" s="227" t="s">
        <v>136</v>
      </c>
      <c r="B139" s="227" t="s">
        <v>87</v>
      </c>
      <c r="C139" s="229" t="s">
        <v>179</v>
      </c>
      <c r="D139" s="229" t="s">
        <v>225</v>
      </c>
      <c r="E139" s="230">
        <v>1.7335308262508478</v>
      </c>
      <c r="F139" s="231">
        <v>1.4476458947741766E-2</v>
      </c>
      <c r="G139" s="231">
        <v>8.350851757883292E-3</v>
      </c>
      <c r="H139" s="231">
        <f t="shared" si="10"/>
        <v>0.23893156883730046</v>
      </c>
      <c r="I139" s="231">
        <f t="shared" si="11"/>
        <v>-1.8393376568907105</v>
      </c>
      <c r="AW139" s="156" t="s">
        <v>435</v>
      </c>
      <c r="AX139" s="134" t="s">
        <v>431</v>
      </c>
      <c r="AY139" s="132" t="s">
        <v>87</v>
      </c>
      <c r="AZ139" s="141" t="s">
        <v>136</v>
      </c>
      <c r="BA139" s="129">
        <v>66.446946570134699</v>
      </c>
      <c r="BB139" s="130">
        <v>1.4176436849323941</v>
      </c>
      <c r="BC139" s="130">
        <v>1.8224750286465508</v>
      </c>
      <c r="BD139" s="130">
        <v>0.15156708760784818</v>
      </c>
      <c r="BE139" s="181">
        <f>LOG(Table17[[#This Row],[Column6]]/Table17[[#This Row],[Column5]])</f>
        <v>-1.6709079410387024</v>
      </c>
      <c r="BF139" s="60"/>
      <c r="BG139" s="60"/>
      <c r="BH139" s="60"/>
      <c r="BI139" s="60"/>
      <c r="BJ139" s="60"/>
      <c r="BK139" s="60"/>
      <c r="BL139" s="71"/>
      <c r="BM139" s="71"/>
      <c r="BN139" s="71"/>
      <c r="BO139" s="93"/>
      <c r="BP139" s="60"/>
      <c r="BQ139" s="166" t="s">
        <v>87</v>
      </c>
      <c r="BR139" s="141" t="s">
        <v>136</v>
      </c>
      <c r="BS139" s="129">
        <v>1.7335308262508478</v>
      </c>
      <c r="BT139" s="130">
        <v>1.4476458947741766E-2</v>
      </c>
      <c r="BU139" s="130">
        <v>0.23893156883730046</v>
      </c>
      <c r="BV139" s="130">
        <v>-1.8393376568907105</v>
      </c>
      <c r="BW139" s="181">
        <f>LOG(Table21[[#This Row],[OSA]]/Table21[[#This Row],[SA]])</f>
        <v>-2.0782692257280111</v>
      </c>
      <c r="BX139" s="130"/>
      <c r="BY139" s="60" t="s">
        <v>436</v>
      </c>
      <c r="BZ139" s="60" t="s">
        <v>430</v>
      </c>
      <c r="CA139" s="128" t="s">
        <v>45</v>
      </c>
      <c r="CB139" s="128" t="s">
        <v>45</v>
      </c>
      <c r="CC139" s="130">
        <v>109.01546419442334</v>
      </c>
      <c r="CD139" s="130">
        <v>29.996240815740702</v>
      </c>
      <c r="CE139" s="130">
        <v>2.0374881083804262</v>
      </c>
      <c r="CF139" s="146">
        <v>1.4770668315438031</v>
      </c>
      <c r="CG139" s="186">
        <f>LOG(Table22[[#This Row],[OSA]]/Table22[[#This Row],[SA]])</f>
        <v>-0.56042127683662313</v>
      </c>
      <c r="CI139" s="60"/>
      <c r="CJ139" s="60"/>
      <c r="CK139" s="60"/>
      <c r="CL139" s="60"/>
    </row>
    <row r="140" spans="1:90" ht="14.25" customHeight="1">
      <c r="A140" s="227" t="s">
        <v>136</v>
      </c>
      <c r="B140" s="227" t="s">
        <v>87</v>
      </c>
      <c r="C140" s="229" t="s">
        <v>179</v>
      </c>
      <c r="D140" s="229" t="s">
        <v>225</v>
      </c>
      <c r="E140" s="231">
        <v>0.81587161213726933</v>
      </c>
      <c r="F140" s="231">
        <v>3.8226899408880605E-2</v>
      </c>
      <c r="G140" s="231">
        <v>4.6854062379668847E-2</v>
      </c>
      <c r="H140" s="231">
        <f t="shared" si="10"/>
        <v>-8.8378177676563419E-2</v>
      </c>
      <c r="I140" s="231">
        <f t="shared" si="11"/>
        <v>-1.4176309262609241</v>
      </c>
      <c r="AW140" s="156" t="s">
        <v>435</v>
      </c>
      <c r="AX140" s="134" t="s">
        <v>431</v>
      </c>
      <c r="AY140" s="132" t="s">
        <v>87</v>
      </c>
      <c r="AZ140" s="141" t="s">
        <v>136</v>
      </c>
      <c r="BA140" s="129">
        <v>1.7335308262508478</v>
      </c>
      <c r="BB140" s="130">
        <v>1.4476458947741766E-2</v>
      </c>
      <c r="BC140" s="130">
        <v>0.23893156883730046</v>
      </c>
      <c r="BD140" s="130">
        <v>-1.8393376568907105</v>
      </c>
      <c r="BE140" s="181">
        <f>LOG(Table17[[#This Row],[Column6]]/Table17[[#This Row],[Column5]])</f>
        <v>-2.0782692257280111</v>
      </c>
      <c r="BF140" s="60"/>
      <c r="BG140" s="60"/>
      <c r="BH140" s="60"/>
      <c r="BI140" s="60"/>
      <c r="BJ140" s="60"/>
      <c r="BK140" s="60"/>
      <c r="BL140" s="71"/>
      <c r="BM140" s="71"/>
      <c r="BN140" s="71"/>
      <c r="BO140" s="93"/>
      <c r="BP140" s="60"/>
      <c r="BQ140" s="166" t="s">
        <v>87</v>
      </c>
      <c r="BR140" s="141" t="s">
        <v>136</v>
      </c>
      <c r="BS140" s="130">
        <v>0.81587161213726933</v>
      </c>
      <c r="BT140" s="130">
        <v>3.8226899408880605E-2</v>
      </c>
      <c r="BU140" s="130">
        <v>-8.8378177676563419E-2</v>
      </c>
      <c r="BV140" s="130">
        <v>-1.4176309262609241</v>
      </c>
      <c r="BW140" s="181">
        <f>LOG(Table21[[#This Row],[OSA]]/Table21[[#This Row],[SA]])</f>
        <v>-1.3292527485843608</v>
      </c>
      <c r="BX140" s="130"/>
      <c r="BY140" s="60" t="s">
        <v>436</v>
      </c>
      <c r="BZ140" s="60" t="s">
        <v>430</v>
      </c>
      <c r="CA140" s="128" t="s">
        <v>45</v>
      </c>
      <c r="CB140" s="128" t="s">
        <v>45</v>
      </c>
      <c r="CC140" s="130">
        <v>150.60795181309467</v>
      </c>
      <c r="CD140" s="130">
        <v>56.745017305465637</v>
      </c>
      <c r="CE140" s="130">
        <v>2.1778479023917687</v>
      </c>
      <c r="CF140" s="146">
        <v>1.7539277327947569</v>
      </c>
      <c r="CG140" s="186">
        <f>LOG(Table22[[#This Row],[OSA]]/Table22[[#This Row],[SA]])</f>
        <v>-0.4239201695970119</v>
      </c>
      <c r="CI140" s="60"/>
      <c r="CJ140" s="60"/>
      <c r="CK140" s="60"/>
      <c r="CL140" s="60"/>
    </row>
    <row r="141" spans="1:90" ht="14.25" customHeight="1">
      <c r="A141" s="227" t="s">
        <v>136</v>
      </c>
      <c r="B141" s="227" t="s">
        <v>87</v>
      </c>
      <c r="C141" s="229" t="s">
        <v>179</v>
      </c>
      <c r="D141" s="229" t="s">
        <v>225</v>
      </c>
      <c r="E141" s="231">
        <v>0.92340832866964795</v>
      </c>
      <c r="F141" s="230">
        <v>2.7369555198074279E-2</v>
      </c>
      <c r="G141" s="230">
        <v>2.9639710135066173E-2</v>
      </c>
      <c r="H141" s="231">
        <f t="shared" si="10"/>
        <v>-3.4606212653669643E-2</v>
      </c>
      <c r="I141" s="231">
        <f t="shared" si="11"/>
        <v>-1.5627322605581475</v>
      </c>
      <c r="AW141" s="156" t="s">
        <v>435</v>
      </c>
      <c r="AX141" s="134" t="s">
        <v>431</v>
      </c>
      <c r="AY141" s="132" t="s">
        <v>87</v>
      </c>
      <c r="AZ141" s="141" t="s">
        <v>136</v>
      </c>
      <c r="BA141" s="130">
        <v>0.81587161213726933</v>
      </c>
      <c r="BB141" s="130">
        <v>3.8226899408880605E-2</v>
      </c>
      <c r="BC141" s="130">
        <v>-8.8378177676563419E-2</v>
      </c>
      <c r="BD141" s="130">
        <v>-1.4176309262609241</v>
      </c>
      <c r="BE141" s="181">
        <f>LOG(Table17[[#This Row],[Column6]]/Table17[[#This Row],[Column5]])</f>
        <v>-1.3292527485843608</v>
      </c>
      <c r="BF141" s="60"/>
      <c r="BG141" s="60"/>
      <c r="BH141" s="60"/>
      <c r="BI141" s="60"/>
      <c r="BJ141" s="60"/>
      <c r="BK141" s="60"/>
      <c r="BL141" s="71"/>
      <c r="BM141" s="71"/>
      <c r="BN141" s="71"/>
      <c r="BO141" s="93"/>
      <c r="BP141" s="60"/>
      <c r="BQ141" s="166" t="s">
        <v>87</v>
      </c>
      <c r="BR141" s="141" t="s">
        <v>136</v>
      </c>
      <c r="BS141" s="130">
        <v>0.92340832866964795</v>
      </c>
      <c r="BT141" s="129">
        <v>2.7369555198074279E-2</v>
      </c>
      <c r="BU141" s="129">
        <v>-3.4606212653669643E-2</v>
      </c>
      <c r="BV141" s="129">
        <v>-1.5627322605581475</v>
      </c>
      <c r="BW141" s="181">
        <f>LOG(Table21[[#This Row],[OSA]]/Table21[[#This Row],[SA]])</f>
        <v>-1.528126047904478</v>
      </c>
      <c r="BX141" s="129"/>
      <c r="BY141" s="60" t="s">
        <v>436</v>
      </c>
      <c r="BZ141" s="60" t="s">
        <v>430</v>
      </c>
      <c r="CA141" s="128" t="s">
        <v>45</v>
      </c>
      <c r="CB141" s="128" t="s">
        <v>45</v>
      </c>
      <c r="CC141" s="130">
        <v>159.45074973478654</v>
      </c>
      <c r="CD141" s="130">
        <v>61.514347652696635</v>
      </c>
      <c r="CE141" s="130">
        <v>2.2026265656292456</v>
      </c>
      <c r="CF141" s="146">
        <v>1.7889764227618223</v>
      </c>
      <c r="CG141" s="186">
        <f>LOG(Table22[[#This Row],[OSA]]/Table22[[#This Row],[SA]])</f>
        <v>-0.41365014286742346</v>
      </c>
      <c r="CI141" s="60"/>
      <c r="CJ141" s="60"/>
      <c r="CK141" s="60"/>
      <c r="CL141" s="60"/>
    </row>
    <row r="142" spans="1:90" ht="14.25" customHeight="1">
      <c r="A142" s="227" t="s">
        <v>136</v>
      </c>
      <c r="B142" s="227" t="s">
        <v>87</v>
      </c>
      <c r="C142" s="229" t="s">
        <v>179</v>
      </c>
      <c r="D142" s="229" t="s">
        <v>225</v>
      </c>
      <c r="E142" s="231">
        <v>1.1446204337795196</v>
      </c>
      <c r="F142" s="231">
        <v>3.9711301937701782E-2</v>
      </c>
      <c r="G142" s="231">
        <v>3.4693860746986369E-2</v>
      </c>
      <c r="H142" s="231">
        <f t="shared" si="10"/>
        <v>5.8661494672560224E-2</v>
      </c>
      <c r="I142" s="231">
        <f t="shared" si="11"/>
        <v>-1.4010858743289443</v>
      </c>
      <c r="AW142" s="156" t="s">
        <v>435</v>
      </c>
      <c r="AX142" s="134" t="s">
        <v>431</v>
      </c>
      <c r="AY142" s="132" t="s">
        <v>87</v>
      </c>
      <c r="AZ142" s="141" t="s">
        <v>136</v>
      </c>
      <c r="BA142" s="130">
        <v>0.92340832866964795</v>
      </c>
      <c r="BB142" s="129">
        <v>2.7369555198074279E-2</v>
      </c>
      <c r="BC142" s="129">
        <v>-3.4606212653669643E-2</v>
      </c>
      <c r="BD142" s="129">
        <v>-1.5627322605581475</v>
      </c>
      <c r="BE142" s="181">
        <f>LOG(Table17[[#This Row],[Column6]]/Table17[[#This Row],[Column5]])</f>
        <v>-1.528126047904478</v>
      </c>
      <c r="BF142" s="60"/>
      <c r="BG142" s="60"/>
      <c r="BH142" s="60"/>
      <c r="BI142" s="60"/>
      <c r="BJ142" s="60"/>
      <c r="BK142" s="60"/>
      <c r="BL142" s="71"/>
      <c r="BM142" s="71"/>
      <c r="BN142" s="71"/>
      <c r="BO142" s="93"/>
      <c r="BP142" s="60"/>
      <c r="BQ142" s="166" t="s">
        <v>87</v>
      </c>
      <c r="BR142" s="141" t="s">
        <v>136</v>
      </c>
      <c r="BS142" s="130">
        <v>1.1446204337795196</v>
      </c>
      <c r="BT142" s="130">
        <v>3.9711301937701782E-2</v>
      </c>
      <c r="BU142" s="130">
        <v>5.8661494672560224E-2</v>
      </c>
      <c r="BV142" s="130">
        <v>-1.4010858743289443</v>
      </c>
      <c r="BW142" s="181">
        <f>LOG(Table21[[#This Row],[OSA]]/Table21[[#This Row],[SA]])</f>
        <v>-1.4597473690015046</v>
      </c>
      <c r="BX142" s="130"/>
      <c r="BY142" s="60" t="s">
        <v>436</v>
      </c>
      <c r="BZ142" s="60" t="s">
        <v>430</v>
      </c>
      <c r="CA142" s="128" t="s">
        <v>45</v>
      </c>
      <c r="CB142" s="128" t="s">
        <v>45</v>
      </c>
      <c r="CC142" s="130">
        <v>144.05301874137959</v>
      </c>
      <c r="CD142" s="130">
        <v>49.514327653963377</v>
      </c>
      <c r="CE142" s="130">
        <v>2.1585223636854121</v>
      </c>
      <c r="CF142" s="146">
        <v>1.6947308862203641</v>
      </c>
      <c r="CG142" s="186">
        <f>LOG(Table22[[#This Row],[OSA]]/Table22[[#This Row],[SA]])</f>
        <v>-0.46379147746504801</v>
      </c>
      <c r="CI142" s="60"/>
      <c r="CJ142" s="60"/>
      <c r="CK142" s="60"/>
      <c r="CL142" s="60"/>
    </row>
    <row r="143" spans="1:90" ht="14.25" customHeight="1">
      <c r="A143" s="227" t="s">
        <v>136</v>
      </c>
      <c r="B143" s="227" t="s">
        <v>87</v>
      </c>
      <c r="C143" s="229" t="s">
        <v>179</v>
      </c>
      <c r="D143" s="229" t="s">
        <v>225</v>
      </c>
      <c r="E143" s="230">
        <v>0.41153292965699495</v>
      </c>
      <c r="F143" s="231">
        <v>2.1502630917495342E-2</v>
      </c>
      <c r="G143" s="231">
        <v>5.2250085881140509E-2</v>
      </c>
      <c r="H143" s="231">
        <f t="shared" si="10"/>
        <v>-0.38559540809171172</v>
      </c>
      <c r="I143" s="231">
        <f t="shared" si="11"/>
        <v>-1.6675083994775239</v>
      </c>
      <c r="AW143" s="156" t="s">
        <v>435</v>
      </c>
      <c r="AX143" s="134" t="s">
        <v>431</v>
      </c>
      <c r="AY143" s="132" t="s">
        <v>87</v>
      </c>
      <c r="AZ143" s="141" t="s">
        <v>136</v>
      </c>
      <c r="BA143" s="130">
        <v>1.1446204337795196</v>
      </c>
      <c r="BB143" s="130">
        <v>3.9711301937701782E-2</v>
      </c>
      <c r="BC143" s="130">
        <v>5.8661494672560224E-2</v>
      </c>
      <c r="BD143" s="130">
        <v>-1.4010858743289443</v>
      </c>
      <c r="BE143" s="181">
        <f>LOG(Table17[[#This Row],[Column6]]/Table17[[#This Row],[Column5]])</f>
        <v>-1.4597473690015046</v>
      </c>
      <c r="BF143" s="60"/>
      <c r="BG143" s="60"/>
      <c r="BH143" s="60"/>
      <c r="BI143" s="60"/>
      <c r="BJ143" s="60"/>
      <c r="BK143" s="60"/>
      <c r="BL143" s="71"/>
      <c r="BM143" s="71"/>
      <c r="BN143" s="71"/>
      <c r="BO143" s="93"/>
      <c r="BP143" s="60"/>
      <c r="BQ143" s="166" t="s">
        <v>87</v>
      </c>
      <c r="BR143" s="141" t="s">
        <v>136</v>
      </c>
      <c r="BS143" s="129">
        <v>0.41153292965699495</v>
      </c>
      <c r="BT143" s="130">
        <v>2.1502630917495342E-2</v>
      </c>
      <c r="BU143" s="130">
        <v>-0.38559540809171172</v>
      </c>
      <c r="BV143" s="130">
        <v>-1.6675083994775239</v>
      </c>
      <c r="BW143" s="181">
        <f>LOG(Table21[[#This Row],[OSA]]/Table21[[#This Row],[SA]])</f>
        <v>-1.2819129913858123</v>
      </c>
      <c r="BX143" s="130"/>
      <c r="BY143" s="60" t="s">
        <v>436</v>
      </c>
      <c r="BZ143" s="60" t="s">
        <v>430</v>
      </c>
      <c r="CA143" s="128" t="s">
        <v>45</v>
      </c>
      <c r="CB143" s="128" t="s">
        <v>45</v>
      </c>
      <c r="CC143" s="130">
        <v>125.56433756795867</v>
      </c>
      <c r="CD143" s="130">
        <v>37.425329111900645</v>
      </c>
      <c r="CE143" s="130">
        <v>2.0988663098098757</v>
      </c>
      <c r="CF143" s="146">
        <v>1.5731656281427833</v>
      </c>
      <c r="CG143" s="186">
        <f>LOG(Table22[[#This Row],[OSA]]/Table22[[#This Row],[SA]])</f>
        <v>-0.52570068166709261</v>
      </c>
      <c r="CI143" s="60"/>
      <c r="CJ143" s="60"/>
      <c r="CK143" s="60"/>
      <c r="CL143" s="60"/>
    </row>
    <row r="144" spans="1:90" ht="14.25" customHeight="1">
      <c r="A144" s="227" t="s">
        <v>136</v>
      </c>
      <c r="B144" s="227" t="s">
        <v>87</v>
      </c>
      <c r="C144" s="229" t="s">
        <v>179</v>
      </c>
      <c r="D144" s="229" t="s">
        <v>225</v>
      </c>
      <c r="E144" s="230">
        <v>0.98150266001983033</v>
      </c>
      <c r="F144" s="231">
        <v>3.9213359502107796E-2</v>
      </c>
      <c r="G144" s="231">
        <v>3.9952372112079172E-2</v>
      </c>
      <c r="H144" s="231">
        <f t="shared" si="10"/>
        <v>-8.1085190590145829E-3</v>
      </c>
      <c r="I144" s="231">
        <f t="shared" si="11"/>
        <v>-1.4065659490610021</v>
      </c>
      <c r="AW144" s="156" t="s">
        <v>435</v>
      </c>
      <c r="AX144" s="134" t="s">
        <v>431</v>
      </c>
      <c r="AY144" s="132" t="s">
        <v>87</v>
      </c>
      <c r="AZ144" s="141" t="s">
        <v>136</v>
      </c>
      <c r="BA144" s="129">
        <v>0.41153292965699495</v>
      </c>
      <c r="BB144" s="130">
        <v>2.1502630917495342E-2</v>
      </c>
      <c r="BC144" s="130">
        <v>-0.38559540809171172</v>
      </c>
      <c r="BD144" s="130">
        <v>-1.6675083994775239</v>
      </c>
      <c r="BE144" s="181">
        <f>LOG(Table17[[#This Row],[Column6]]/Table17[[#This Row],[Column5]])</f>
        <v>-1.2819129913858123</v>
      </c>
      <c r="BF144" s="60"/>
      <c r="BG144" s="60"/>
      <c r="BH144" s="60"/>
      <c r="BI144" s="60"/>
      <c r="BJ144" s="60"/>
      <c r="BK144" s="60"/>
      <c r="BL144" s="71"/>
      <c r="BM144" s="71"/>
      <c r="BN144" s="71"/>
      <c r="BO144" s="93"/>
      <c r="BP144" s="60"/>
      <c r="BQ144" s="166" t="s">
        <v>87</v>
      </c>
      <c r="BR144" s="141" t="s">
        <v>136</v>
      </c>
      <c r="BS144" s="129">
        <v>0.98150266001983033</v>
      </c>
      <c r="BT144" s="130">
        <v>3.9213359502107796E-2</v>
      </c>
      <c r="BU144" s="130">
        <v>-8.1085190590145829E-3</v>
      </c>
      <c r="BV144" s="130">
        <v>-1.4065659490610021</v>
      </c>
      <c r="BW144" s="181">
        <f>LOG(Table21[[#This Row],[OSA]]/Table21[[#This Row],[SA]])</f>
        <v>-1.3984574300019876</v>
      </c>
      <c r="BX144" s="130"/>
      <c r="BY144" s="60" t="s">
        <v>436</v>
      </c>
      <c r="BZ144" s="60" t="s">
        <v>430</v>
      </c>
      <c r="CA144" s="128" t="s">
        <v>45</v>
      </c>
      <c r="CB144" s="128" t="s">
        <v>45</v>
      </c>
      <c r="CC144" s="130">
        <v>120.9623127374946</v>
      </c>
      <c r="CD144" s="130">
        <v>34.732270280843657</v>
      </c>
      <c r="CE144" s="130">
        <v>2.0826500817246747</v>
      </c>
      <c r="CF144" s="146">
        <v>1.5407331719723807</v>
      </c>
      <c r="CG144" s="186">
        <f>LOG(Table22[[#This Row],[OSA]]/Table22[[#This Row],[SA]])</f>
        <v>-0.54191690975229401</v>
      </c>
      <c r="CI144" s="60"/>
      <c r="CJ144" s="60"/>
      <c r="CK144" s="60"/>
      <c r="CL144" s="60"/>
    </row>
    <row r="145" spans="1:90" ht="14.25" customHeight="1">
      <c r="A145" s="227" t="s">
        <v>136</v>
      </c>
      <c r="B145" s="227" t="s">
        <v>87</v>
      </c>
      <c r="C145" s="229" t="s">
        <v>179</v>
      </c>
      <c r="D145" s="229" t="s">
        <v>225</v>
      </c>
      <c r="E145" s="230">
        <v>0.5645818989619289</v>
      </c>
      <c r="F145" s="231">
        <v>2.8205218843929167E-2</v>
      </c>
      <c r="G145" s="231">
        <v>4.9957710113960122E-2</v>
      </c>
      <c r="H145" s="231">
        <f t="shared" si="10"/>
        <v>-0.24827304986421134</v>
      </c>
      <c r="I145" s="231">
        <f t="shared" si="11"/>
        <v>-1.5496705262402319</v>
      </c>
      <c r="AW145" s="156" t="s">
        <v>435</v>
      </c>
      <c r="AX145" s="134" t="s">
        <v>431</v>
      </c>
      <c r="AY145" s="132" t="s">
        <v>87</v>
      </c>
      <c r="AZ145" s="141" t="s">
        <v>136</v>
      </c>
      <c r="BA145" s="129">
        <v>0.98150266001983033</v>
      </c>
      <c r="BB145" s="130">
        <v>3.9213359502107796E-2</v>
      </c>
      <c r="BC145" s="130">
        <v>-8.1085190590145829E-3</v>
      </c>
      <c r="BD145" s="130">
        <v>-1.4065659490610021</v>
      </c>
      <c r="BE145" s="181">
        <f>LOG(Table17[[#This Row],[Column6]]/Table17[[#This Row],[Column5]])</f>
        <v>-1.3984574300019876</v>
      </c>
      <c r="BF145" s="60"/>
      <c r="BG145" s="60"/>
      <c r="BH145" s="60"/>
      <c r="BI145" s="60"/>
      <c r="BJ145" s="60"/>
      <c r="BK145" s="60"/>
      <c r="BL145" s="71"/>
      <c r="BM145" s="71"/>
      <c r="BN145" s="71"/>
      <c r="BO145" s="93"/>
      <c r="BP145" s="60"/>
      <c r="BQ145" s="166" t="s">
        <v>87</v>
      </c>
      <c r="BR145" s="141" t="s">
        <v>136</v>
      </c>
      <c r="BS145" s="129">
        <v>0.5645818989619289</v>
      </c>
      <c r="BT145" s="130">
        <v>2.8205218843929167E-2</v>
      </c>
      <c r="BU145" s="130">
        <v>-0.24827304986421134</v>
      </c>
      <c r="BV145" s="130">
        <v>-1.5496705262402319</v>
      </c>
      <c r="BW145" s="181">
        <f>LOG(Table21[[#This Row],[OSA]]/Table21[[#This Row],[SA]])</f>
        <v>-1.3013974763760208</v>
      </c>
      <c r="BX145" s="130"/>
      <c r="BY145" s="60" t="s">
        <v>436</v>
      </c>
      <c r="BZ145" s="60" t="s">
        <v>430</v>
      </c>
      <c r="CA145" s="128" t="s">
        <v>45</v>
      </c>
      <c r="CB145" s="128" t="s">
        <v>45</v>
      </c>
      <c r="CC145" s="130">
        <v>77.488639437853678</v>
      </c>
      <c r="CD145" s="130">
        <v>14.25309171007153</v>
      </c>
      <c r="CE145" s="130">
        <v>1.8892380355242888</v>
      </c>
      <c r="CF145" s="146">
        <v>1.1539090795716092</v>
      </c>
      <c r="CG145" s="186">
        <f>LOG(Table22[[#This Row],[OSA]]/Table22[[#This Row],[SA]])</f>
        <v>-0.73532895595267966</v>
      </c>
      <c r="CI145" s="60"/>
      <c r="CJ145" s="60"/>
      <c r="CK145" s="60"/>
      <c r="CL145" s="60"/>
    </row>
    <row r="146" spans="1:90" ht="14.25" customHeight="1">
      <c r="A146" s="227" t="s">
        <v>136</v>
      </c>
      <c r="B146" s="227" t="s">
        <v>87</v>
      </c>
      <c r="C146" s="229" t="s">
        <v>179</v>
      </c>
      <c r="D146" s="229" t="s">
        <v>225</v>
      </c>
      <c r="E146" s="230">
        <v>0.35184581083144245</v>
      </c>
      <c r="F146" s="231">
        <v>1.5707963267948967E-2</v>
      </c>
      <c r="G146" s="231">
        <v>4.4644451587556706E-2</v>
      </c>
      <c r="H146" s="231">
        <f t="shared" si="10"/>
        <v>-0.45364761542987553</v>
      </c>
      <c r="I146" s="231">
        <f t="shared" si="11"/>
        <v>-1.8038801229698473</v>
      </c>
      <c r="AW146" s="156" t="s">
        <v>435</v>
      </c>
      <c r="AX146" s="134" t="s">
        <v>431</v>
      </c>
      <c r="AY146" s="132" t="s">
        <v>87</v>
      </c>
      <c r="AZ146" s="141" t="s">
        <v>136</v>
      </c>
      <c r="BA146" s="129">
        <v>0.5645818989619289</v>
      </c>
      <c r="BB146" s="130">
        <v>2.8205218843929167E-2</v>
      </c>
      <c r="BC146" s="130">
        <v>-0.24827304986421134</v>
      </c>
      <c r="BD146" s="130">
        <v>-1.5496705262402319</v>
      </c>
      <c r="BE146" s="181">
        <f>LOG(Table17[[#This Row],[Column6]]/Table17[[#This Row],[Column5]])</f>
        <v>-1.3013974763760208</v>
      </c>
      <c r="BF146" s="60"/>
      <c r="BG146" s="60"/>
      <c r="BH146" s="60"/>
      <c r="BI146" s="60"/>
      <c r="BJ146" s="60"/>
      <c r="BK146" s="60"/>
      <c r="BL146" s="71"/>
      <c r="BM146" s="71"/>
      <c r="BN146" s="71"/>
      <c r="BO146" s="93"/>
      <c r="BP146" s="60"/>
      <c r="BQ146" s="166" t="s">
        <v>87</v>
      </c>
      <c r="BR146" s="141" t="s">
        <v>136</v>
      </c>
      <c r="BS146" s="129">
        <v>0.35184581083144245</v>
      </c>
      <c r="BT146" s="130">
        <v>1.5707963267948967E-2</v>
      </c>
      <c r="BU146" s="130">
        <v>-0.45364761542987553</v>
      </c>
      <c r="BV146" s="130">
        <v>-1.8038801229698473</v>
      </c>
      <c r="BW146" s="181">
        <f>LOG(Table21[[#This Row],[OSA]]/Table21[[#This Row],[SA]])</f>
        <v>-1.3502325075399717</v>
      </c>
      <c r="BX146" s="130"/>
      <c r="BY146" s="60" t="s">
        <v>436</v>
      </c>
      <c r="BZ146" s="60" t="s">
        <v>430</v>
      </c>
      <c r="CA146" s="128" t="s">
        <v>45</v>
      </c>
      <c r="CB146" s="128" t="s">
        <v>45</v>
      </c>
      <c r="CC146" s="130">
        <v>79.081112753958351</v>
      </c>
      <c r="CD146" s="130">
        <v>13.986684653047122</v>
      </c>
      <c r="CE146" s="130">
        <v>1.8980727716621684</v>
      </c>
      <c r="CF146" s="146">
        <v>1.1457147832895194</v>
      </c>
      <c r="CG146" s="186">
        <f>LOG(Table22[[#This Row],[OSA]]/Table22[[#This Row],[SA]])</f>
        <v>-0.75235798837264911</v>
      </c>
      <c r="CI146" s="60"/>
      <c r="CJ146" s="60"/>
      <c r="CK146" s="60"/>
      <c r="CL146" s="60"/>
    </row>
    <row r="147" spans="1:90" ht="14.25" customHeight="1">
      <c r="A147" s="227" t="s">
        <v>136</v>
      </c>
      <c r="B147" s="227" t="s">
        <v>87</v>
      </c>
      <c r="C147" s="229" t="s">
        <v>179</v>
      </c>
      <c r="D147" s="229" t="s">
        <v>225</v>
      </c>
      <c r="E147" s="231">
        <v>3.2418094592393083</v>
      </c>
      <c r="F147" s="231">
        <v>6.2831853071795868E-2</v>
      </c>
      <c r="G147" s="231">
        <v>1.9381723035177826E-2</v>
      </c>
      <c r="H147" s="231">
        <f t="shared" si="10"/>
        <v>0.51078748514766548</v>
      </c>
      <c r="I147" s="231">
        <f t="shared" si="11"/>
        <v>-1.2018201316418848</v>
      </c>
      <c r="AW147" s="156" t="s">
        <v>435</v>
      </c>
      <c r="AX147" s="134" t="s">
        <v>431</v>
      </c>
      <c r="AY147" s="132" t="s">
        <v>87</v>
      </c>
      <c r="AZ147" s="141" t="s">
        <v>136</v>
      </c>
      <c r="BA147" s="129">
        <v>0.35184581083144245</v>
      </c>
      <c r="BB147" s="130">
        <v>1.5707963267948967E-2</v>
      </c>
      <c r="BC147" s="130">
        <v>-0.45364761542987553</v>
      </c>
      <c r="BD147" s="130">
        <v>-1.8038801229698473</v>
      </c>
      <c r="BE147" s="181">
        <f>LOG(Table17[[#This Row],[Column6]]/Table17[[#This Row],[Column5]])</f>
        <v>-1.3502325075399717</v>
      </c>
      <c r="BF147" s="60"/>
      <c r="BG147" s="60"/>
      <c r="BH147" s="60"/>
      <c r="BI147" s="60"/>
      <c r="BJ147" s="60"/>
      <c r="BK147" s="60"/>
      <c r="BL147" s="71"/>
      <c r="BM147" s="71"/>
      <c r="BN147" s="71"/>
      <c r="BO147" s="93"/>
      <c r="BP147" s="60"/>
      <c r="BQ147" s="166" t="s">
        <v>87</v>
      </c>
      <c r="BR147" s="141" t="s">
        <v>136</v>
      </c>
      <c r="BS147" s="130">
        <v>3.2418094592393083</v>
      </c>
      <c r="BT147" s="130">
        <v>6.2831853071795868E-2</v>
      </c>
      <c r="BU147" s="130">
        <v>0.51078748514766548</v>
      </c>
      <c r="BV147" s="130">
        <v>-1.2018201316418848</v>
      </c>
      <c r="BW147" s="181">
        <f>LOG(Table21[[#This Row],[OSA]]/Table21[[#This Row],[SA]])</f>
        <v>-1.7126076167895503</v>
      </c>
      <c r="BX147" s="130"/>
      <c r="BY147" s="60" t="s">
        <v>436</v>
      </c>
      <c r="BZ147" s="60" t="s">
        <v>430</v>
      </c>
      <c r="CA147" s="128" t="s">
        <v>45</v>
      </c>
      <c r="CB147" s="128" t="s">
        <v>45</v>
      </c>
      <c r="CC147" s="130">
        <v>101.59910641709391</v>
      </c>
      <c r="CD147" s="130">
        <v>22.817465982839003</v>
      </c>
      <c r="CE147" s="130">
        <v>2.0068898882645163</v>
      </c>
      <c r="CF147" s="146">
        <v>1.3582674117396487</v>
      </c>
      <c r="CG147" s="186">
        <f>LOG(Table22[[#This Row],[OSA]]/Table22[[#This Row],[SA]])</f>
        <v>-0.64862247652486738</v>
      </c>
      <c r="CI147" s="60"/>
      <c r="CJ147" s="60"/>
      <c r="CK147" s="60"/>
      <c r="CL147" s="60"/>
    </row>
    <row r="148" spans="1:90" ht="14.25" customHeight="1">
      <c r="A148" s="227" t="s">
        <v>136</v>
      </c>
      <c r="B148" s="227" t="s">
        <v>87</v>
      </c>
      <c r="C148" s="229" t="s">
        <v>179</v>
      </c>
      <c r="D148" s="229" t="s">
        <v>225</v>
      </c>
      <c r="E148" s="231">
        <v>2.6114928755936662</v>
      </c>
      <c r="F148" s="231">
        <v>5.972953032637595E-2</v>
      </c>
      <c r="G148" s="231">
        <v>2.2871795241944798E-2</v>
      </c>
      <c r="H148" s="231">
        <f t="shared" si="10"/>
        <v>0.41688884537707982</v>
      </c>
      <c r="I148" s="231">
        <f t="shared" si="11"/>
        <v>-1.2238109002448112</v>
      </c>
      <c r="AW148" s="156" t="s">
        <v>435</v>
      </c>
      <c r="AX148" s="134" t="s">
        <v>431</v>
      </c>
      <c r="AY148" s="132" t="s">
        <v>87</v>
      </c>
      <c r="AZ148" s="141" t="s">
        <v>136</v>
      </c>
      <c r="BA148" s="130">
        <v>3.2418094592393083</v>
      </c>
      <c r="BB148" s="130">
        <v>6.2831853071795868E-2</v>
      </c>
      <c r="BC148" s="130">
        <v>0.51078748514766548</v>
      </c>
      <c r="BD148" s="130">
        <v>-1.2018201316418848</v>
      </c>
      <c r="BE148" s="181">
        <f>LOG(Table17[[#This Row],[Column6]]/Table17[[#This Row],[Column5]])</f>
        <v>-1.7126076167895503</v>
      </c>
      <c r="BF148" s="60"/>
      <c r="BG148" s="60"/>
      <c r="BH148" s="60"/>
      <c r="BI148" s="60"/>
      <c r="BJ148" s="60"/>
      <c r="BK148" s="60"/>
      <c r="BL148" s="71"/>
      <c r="BM148" s="71"/>
      <c r="BN148" s="71"/>
      <c r="BO148" s="93"/>
      <c r="BP148" s="60"/>
      <c r="BQ148" s="166" t="s">
        <v>87</v>
      </c>
      <c r="BR148" s="141" t="s">
        <v>136</v>
      </c>
      <c r="BS148" s="130">
        <v>2.6114928755936662</v>
      </c>
      <c r="BT148" s="130">
        <v>5.972953032637595E-2</v>
      </c>
      <c r="BU148" s="130">
        <v>0.41688884537707982</v>
      </c>
      <c r="BV148" s="130">
        <v>-1.2238109002448112</v>
      </c>
      <c r="BW148" s="181">
        <f>LOG(Table21[[#This Row],[OSA]]/Table21[[#This Row],[SA]])</f>
        <v>-1.640699745621891</v>
      </c>
      <c r="BX148" s="130"/>
      <c r="BY148" s="60" t="s">
        <v>436</v>
      </c>
      <c r="BZ148" s="60" t="s">
        <v>430</v>
      </c>
      <c r="CA148" s="128" t="s">
        <v>45</v>
      </c>
      <c r="CB148" s="128" t="s">
        <v>45</v>
      </c>
      <c r="CC148" s="130">
        <v>151.29281901157725</v>
      </c>
      <c r="CD148" s="130">
        <v>49.76408426992375</v>
      </c>
      <c r="CE148" s="130">
        <v>2.1798183150842716</v>
      </c>
      <c r="CF148" s="146">
        <v>1.6969160168415094</v>
      </c>
      <c r="CG148" s="186">
        <f>LOG(Table22[[#This Row],[OSA]]/Table22[[#This Row],[SA]])</f>
        <v>-0.48290229824276232</v>
      </c>
      <c r="CI148" s="60"/>
      <c r="CJ148" s="60"/>
      <c r="CK148" s="60"/>
      <c r="CL148" s="60"/>
    </row>
    <row r="149" spans="1:90" ht="14.25" customHeight="1">
      <c r="A149" s="227" t="s">
        <v>136</v>
      </c>
      <c r="B149" s="227" t="s">
        <v>87</v>
      </c>
      <c r="C149" s="229" t="s">
        <v>179</v>
      </c>
      <c r="D149" s="229" t="s">
        <v>225</v>
      </c>
      <c r="E149" s="231">
        <v>4.520349704656053</v>
      </c>
      <c r="F149" s="231">
        <v>8.0229993187376142E-2</v>
      </c>
      <c r="G149" s="231">
        <v>1.7748625312049994E-2</v>
      </c>
      <c r="H149" s="231">
        <f t="shared" si="10"/>
        <v>0.65517203413164227</v>
      </c>
      <c r="I149" s="231">
        <f t="shared" si="11"/>
        <v>-1.0956632446750454</v>
      </c>
      <c r="AW149" s="156" t="s">
        <v>435</v>
      </c>
      <c r="AX149" s="134" t="s">
        <v>431</v>
      </c>
      <c r="AY149" s="132" t="s">
        <v>87</v>
      </c>
      <c r="AZ149" s="141" t="s">
        <v>136</v>
      </c>
      <c r="BA149" s="130">
        <v>2.6114928755936662</v>
      </c>
      <c r="BB149" s="130">
        <v>5.972953032637595E-2</v>
      </c>
      <c r="BC149" s="130">
        <v>0.41688884537707982</v>
      </c>
      <c r="BD149" s="130">
        <v>-1.2238109002448112</v>
      </c>
      <c r="BE149" s="181">
        <f>LOG(Table17[[#This Row],[Column6]]/Table17[[#This Row],[Column5]])</f>
        <v>-1.640699745621891</v>
      </c>
      <c r="BF149" s="60"/>
      <c r="BG149" s="60"/>
      <c r="BH149" s="60"/>
      <c r="BI149" s="60"/>
      <c r="BJ149" s="60"/>
      <c r="BK149" s="60"/>
      <c r="BL149" s="71"/>
      <c r="BM149" s="71"/>
      <c r="BN149" s="71"/>
      <c r="BO149" s="93"/>
      <c r="BP149" s="60"/>
      <c r="BQ149" s="166" t="s">
        <v>87</v>
      </c>
      <c r="BR149" s="141" t="s">
        <v>136</v>
      </c>
      <c r="BS149" s="130">
        <v>4.520349704656053</v>
      </c>
      <c r="BT149" s="130">
        <v>8.0229993187376142E-2</v>
      </c>
      <c r="BU149" s="130">
        <v>0.65517203413164227</v>
      </c>
      <c r="BV149" s="130">
        <v>-1.0956632446750454</v>
      </c>
      <c r="BW149" s="181">
        <f>LOG(Table21[[#This Row],[OSA]]/Table21[[#This Row],[SA]])</f>
        <v>-1.7508352788066879</v>
      </c>
      <c r="BX149" s="130"/>
      <c r="BY149" s="60" t="s">
        <v>436</v>
      </c>
      <c r="BZ149" s="60" t="s">
        <v>430</v>
      </c>
      <c r="CA149" s="128" t="s">
        <v>45</v>
      </c>
      <c r="CB149" s="128" t="s">
        <v>45</v>
      </c>
      <c r="CC149" s="130">
        <v>65.1566316354523</v>
      </c>
      <c r="CD149" s="130">
        <v>9.0792027688745005</v>
      </c>
      <c r="CE149" s="130">
        <v>1.813958624747156</v>
      </c>
      <c r="CF149" s="146">
        <v>0.95804771545068157</v>
      </c>
      <c r="CG149" s="186">
        <f>LOG(Table22[[#This Row],[OSA]]/Table22[[#This Row],[SA]])</f>
        <v>-0.85591090929647429</v>
      </c>
      <c r="CI149" s="60"/>
      <c r="CJ149" s="60"/>
      <c r="CK149" s="60"/>
      <c r="CL149" s="60"/>
    </row>
    <row r="150" spans="1:90" ht="14.25" customHeight="1">
      <c r="A150" s="227" t="s">
        <v>136</v>
      </c>
      <c r="B150" s="227" t="s">
        <v>87</v>
      </c>
      <c r="C150" s="229" t="s">
        <v>179</v>
      </c>
      <c r="D150" s="229" t="s">
        <v>225</v>
      </c>
      <c r="E150" s="231">
        <v>1.4329149668214942</v>
      </c>
      <c r="F150" s="231">
        <v>3.8226899408880605E-2</v>
      </c>
      <c r="G150" s="231">
        <v>2.6677716608457153E-2</v>
      </c>
      <c r="H150" s="231">
        <f t="shared" si="10"/>
        <v>0.15622041891379237</v>
      </c>
      <c r="I150" s="231">
        <f t="shared" si="11"/>
        <v>-1.4176309262609241</v>
      </c>
      <c r="AW150" s="156" t="s">
        <v>435</v>
      </c>
      <c r="AX150" s="134" t="s">
        <v>431</v>
      </c>
      <c r="AY150" s="132" t="s">
        <v>87</v>
      </c>
      <c r="AZ150" s="141" t="s">
        <v>136</v>
      </c>
      <c r="BA150" s="130">
        <v>4.520349704656053</v>
      </c>
      <c r="BB150" s="130">
        <v>8.0229993187376142E-2</v>
      </c>
      <c r="BC150" s="130">
        <v>0.65517203413164227</v>
      </c>
      <c r="BD150" s="130">
        <v>-1.0956632446750454</v>
      </c>
      <c r="BE150" s="181">
        <f>LOG(Table17[[#This Row],[Column6]]/Table17[[#This Row],[Column5]])</f>
        <v>-1.7508352788066879</v>
      </c>
      <c r="BF150" s="60"/>
      <c r="BG150" s="60"/>
      <c r="BH150" s="60"/>
      <c r="BI150" s="60"/>
      <c r="BJ150" s="60"/>
      <c r="BK150" s="60"/>
      <c r="BL150" s="71"/>
      <c r="BM150" s="71"/>
      <c r="BN150" s="71"/>
      <c r="BO150" s="93"/>
      <c r="BP150" s="60"/>
      <c r="BQ150" s="166" t="s">
        <v>87</v>
      </c>
      <c r="BR150" s="141" t="s">
        <v>136</v>
      </c>
      <c r="BS150" s="130">
        <v>1.4329149668214942</v>
      </c>
      <c r="BT150" s="130">
        <v>3.8226899408880605E-2</v>
      </c>
      <c r="BU150" s="130">
        <v>0.15622041891379237</v>
      </c>
      <c r="BV150" s="130">
        <v>-1.4176309262609241</v>
      </c>
      <c r="BW150" s="181">
        <f>LOG(Table21[[#This Row],[OSA]]/Table21[[#This Row],[SA]])</f>
        <v>-1.5738513451747165</v>
      </c>
      <c r="BX150" s="130"/>
      <c r="BY150" s="60" t="s">
        <v>436</v>
      </c>
      <c r="BZ150" s="60" t="s">
        <v>430</v>
      </c>
      <c r="CA150" s="128" t="s">
        <v>45</v>
      </c>
      <c r="CB150" s="128" t="s">
        <v>45</v>
      </c>
      <c r="CC150" s="130">
        <v>83.182933202117866</v>
      </c>
      <c r="CD150" s="130">
        <v>14.725351625722418</v>
      </c>
      <c r="CE150" s="130">
        <v>1.9200342304198035</v>
      </c>
      <c r="CF150" s="146">
        <v>1.1680656740729023</v>
      </c>
      <c r="CG150" s="186">
        <f>LOG(Table22[[#This Row],[OSA]]/Table22[[#This Row],[SA]])</f>
        <v>-0.7519685563469013</v>
      </c>
      <c r="CI150" s="60"/>
      <c r="CJ150" s="60"/>
      <c r="CK150" s="60"/>
      <c r="CL150" s="60"/>
    </row>
    <row r="151" spans="1:90" ht="14.25" customHeight="1">
      <c r="A151" s="227" t="s">
        <v>136</v>
      </c>
      <c r="B151" s="227" t="s">
        <v>87</v>
      </c>
      <c r="C151" s="229" t="s">
        <v>179</v>
      </c>
      <c r="D151" s="229" t="s">
        <v>225</v>
      </c>
      <c r="E151" s="231">
        <v>16.505927801960773</v>
      </c>
      <c r="F151" s="231">
        <v>0.42801686631038061</v>
      </c>
      <c r="G151" s="231">
        <v>2.5931100114198705E-2</v>
      </c>
      <c r="H151" s="231">
        <f t="shared" si="10"/>
        <v>1.2176399411441854</v>
      </c>
      <c r="I151" s="231">
        <f t="shared" si="11"/>
        <v>-0.36853911696532304</v>
      </c>
      <c r="AW151" s="156" t="s">
        <v>435</v>
      </c>
      <c r="AX151" s="134" t="s">
        <v>431</v>
      </c>
      <c r="AY151" s="132" t="s">
        <v>87</v>
      </c>
      <c r="AZ151" s="141" t="s">
        <v>136</v>
      </c>
      <c r="BA151" s="130">
        <v>1.4329149668214942</v>
      </c>
      <c r="BB151" s="130">
        <v>3.8226899408880605E-2</v>
      </c>
      <c r="BC151" s="130">
        <v>0.15622041891379237</v>
      </c>
      <c r="BD151" s="130">
        <v>-1.4176309262609241</v>
      </c>
      <c r="BE151" s="181">
        <f>LOG(Table17[[#This Row],[Column6]]/Table17[[#This Row],[Column5]])</f>
        <v>-1.5738513451747165</v>
      </c>
      <c r="BF151" s="60"/>
      <c r="BG151" s="60"/>
      <c r="BH151" s="60"/>
      <c r="BI151" s="60"/>
      <c r="BJ151" s="60"/>
      <c r="BK151" s="60"/>
      <c r="BL151" s="71"/>
      <c r="BM151" s="71"/>
      <c r="BN151" s="71"/>
      <c r="BO151" s="93"/>
      <c r="BP151" s="60"/>
      <c r="BQ151" s="166" t="s">
        <v>87</v>
      </c>
      <c r="BR151" s="141" t="s">
        <v>136</v>
      </c>
      <c r="BS151" s="130">
        <v>16.505927801960773</v>
      </c>
      <c r="BT151" s="130">
        <v>0.42801686631038061</v>
      </c>
      <c r="BU151" s="130">
        <v>1.2176399411441854</v>
      </c>
      <c r="BV151" s="130">
        <v>-0.36853911696532304</v>
      </c>
      <c r="BW151" s="181">
        <f>LOG(Table21[[#This Row],[OSA]]/Table21[[#This Row],[SA]])</f>
        <v>-1.5861790581095083</v>
      </c>
      <c r="BX151" s="130"/>
      <c r="BY151" s="60" t="s">
        <v>436</v>
      </c>
      <c r="BZ151" s="60" t="s">
        <v>430</v>
      </c>
      <c r="CA151" s="128" t="s">
        <v>45</v>
      </c>
      <c r="CB151" s="128" t="s">
        <v>45</v>
      </c>
      <c r="CC151" s="130">
        <v>112.08134446506162</v>
      </c>
      <c r="CD151" s="130">
        <v>26.60332074986373</v>
      </c>
      <c r="CE151" s="130">
        <v>2.0495333318624374</v>
      </c>
      <c r="CF151" s="146">
        <v>1.4249358506659484</v>
      </c>
      <c r="CG151" s="186">
        <f>LOG(Table22[[#This Row],[OSA]]/Table22[[#This Row],[SA]])</f>
        <v>-0.62459748119648895</v>
      </c>
      <c r="CI151" s="60"/>
      <c r="CJ151" s="60"/>
      <c r="CK151" s="60"/>
      <c r="CL151" s="60"/>
    </row>
    <row r="152" spans="1:90" ht="14.25" customHeight="1">
      <c r="A152" s="227" t="s">
        <v>136</v>
      </c>
      <c r="B152" s="227" t="s">
        <v>87</v>
      </c>
      <c r="C152" s="229" t="s">
        <v>179</v>
      </c>
      <c r="D152" s="229" t="s">
        <v>225</v>
      </c>
      <c r="E152" s="231">
        <v>11.984896371698891</v>
      </c>
      <c r="F152" s="231">
        <v>0.115360853036144</v>
      </c>
      <c r="G152" s="231">
        <v>9.6255194420000884E-3</v>
      </c>
      <c r="H152" s="231">
        <f t="shared" si="10"/>
        <v>1.0786342832262508</v>
      </c>
      <c r="I152" s="231">
        <f t="shared" si="11"/>
        <v>-0.9379415412210359</v>
      </c>
      <c r="AW152" s="156" t="s">
        <v>435</v>
      </c>
      <c r="AX152" s="134" t="s">
        <v>431</v>
      </c>
      <c r="AY152" s="132" t="s">
        <v>87</v>
      </c>
      <c r="AZ152" s="141" t="s">
        <v>136</v>
      </c>
      <c r="BA152" s="130">
        <v>16.505927801960773</v>
      </c>
      <c r="BB152" s="130">
        <v>0.42801686631038061</v>
      </c>
      <c r="BC152" s="130">
        <v>1.2176399411441854</v>
      </c>
      <c r="BD152" s="130">
        <v>-0.36853911696532304</v>
      </c>
      <c r="BE152" s="181">
        <f>LOG(Table17[[#This Row],[Column6]]/Table17[[#This Row],[Column5]])</f>
        <v>-1.5861790581095083</v>
      </c>
      <c r="BF152" s="60"/>
      <c r="BG152" s="60"/>
      <c r="BH152" s="60"/>
      <c r="BI152" s="60"/>
      <c r="BJ152" s="60"/>
      <c r="BK152" s="60"/>
      <c r="BL152" s="71"/>
      <c r="BM152" s="71"/>
      <c r="BN152" s="71"/>
      <c r="BO152" s="93"/>
      <c r="BP152" s="60"/>
      <c r="BQ152" s="166" t="s">
        <v>87</v>
      </c>
      <c r="BR152" s="141" t="s">
        <v>136</v>
      </c>
      <c r="BS152" s="130">
        <v>11.984896371698891</v>
      </c>
      <c r="BT152" s="130">
        <v>0.115360853036144</v>
      </c>
      <c r="BU152" s="130">
        <v>1.0786342832262508</v>
      </c>
      <c r="BV152" s="130">
        <v>-0.9379415412210359</v>
      </c>
      <c r="BW152" s="181">
        <f>LOG(Table21[[#This Row],[OSA]]/Table21[[#This Row],[SA]])</f>
        <v>-2.0165758244472869</v>
      </c>
      <c r="BX152" s="130"/>
      <c r="BY152" s="60" t="s">
        <v>436</v>
      </c>
      <c r="BZ152" s="60" t="s">
        <v>430</v>
      </c>
      <c r="CA152" s="128" t="s">
        <v>45</v>
      </c>
      <c r="CB152" s="128" t="s">
        <v>45</v>
      </c>
      <c r="CC152" s="130">
        <v>96.376522789766241</v>
      </c>
      <c r="CD152" s="130">
        <v>19.322051456638665</v>
      </c>
      <c r="CE152" s="130">
        <v>1.9839712531494709</v>
      </c>
      <c r="CF152" s="146">
        <v>1.2860532343465665</v>
      </c>
      <c r="CG152" s="186">
        <f>LOG(Table22[[#This Row],[OSA]]/Table22[[#This Row],[SA]])</f>
        <v>-0.69791801880290438</v>
      </c>
      <c r="CI152" s="60"/>
      <c r="CJ152" s="60"/>
      <c r="CK152" s="60"/>
      <c r="CL152" s="60"/>
    </row>
    <row r="153" spans="1:90" ht="14.25" customHeight="1">
      <c r="A153" s="227" t="s">
        <v>136</v>
      </c>
      <c r="B153" s="227" t="s">
        <v>87</v>
      </c>
      <c r="C153" s="229" t="s">
        <v>179</v>
      </c>
      <c r="D153" s="229" t="s">
        <v>225</v>
      </c>
      <c r="E153" s="231">
        <v>1.8869882026007485</v>
      </c>
      <c r="F153" s="231">
        <v>3.3483094501960013E-2</v>
      </c>
      <c r="G153" s="231">
        <v>1.7744199171892974E-2</v>
      </c>
      <c r="H153" s="231">
        <f t="shared" si="10"/>
        <v>0.27576918497605385</v>
      </c>
      <c r="I153" s="231">
        <f t="shared" si="11"/>
        <v>-1.4751744114009733</v>
      </c>
      <c r="K153" s="60"/>
      <c r="L153" s="60"/>
      <c r="M153" s="60"/>
      <c r="N153" s="60"/>
      <c r="O153" s="60"/>
      <c r="P153" s="60"/>
      <c r="Q153" s="60"/>
      <c r="R153" s="60"/>
      <c r="S153" s="60"/>
      <c r="T153" s="60"/>
      <c r="U153" s="60"/>
      <c r="V153" s="60"/>
      <c r="W153" s="60"/>
      <c r="X153" s="60"/>
      <c r="Y153" s="60"/>
      <c r="Z153" s="60"/>
      <c r="AA153" s="60"/>
      <c r="AB153" s="60"/>
      <c r="AC153" s="64"/>
      <c r="AD153" s="64"/>
      <c r="AW153" s="156" t="s">
        <v>435</v>
      </c>
      <c r="AX153" s="134" t="s">
        <v>431</v>
      </c>
      <c r="AY153" s="132" t="s">
        <v>87</v>
      </c>
      <c r="AZ153" s="141" t="s">
        <v>136</v>
      </c>
      <c r="BA153" s="130">
        <v>11.984896371698891</v>
      </c>
      <c r="BB153" s="130">
        <v>0.115360853036144</v>
      </c>
      <c r="BC153" s="130">
        <v>1.0786342832262508</v>
      </c>
      <c r="BD153" s="130">
        <v>-0.9379415412210359</v>
      </c>
      <c r="BE153" s="181">
        <f>LOG(Table17[[#This Row],[Column6]]/Table17[[#This Row],[Column5]])</f>
        <v>-2.0165758244472869</v>
      </c>
      <c r="BF153" s="60"/>
      <c r="BG153" s="60"/>
      <c r="BH153" s="60"/>
      <c r="BI153" s="60"/>
      <c r="BJ153" s="60"/>
      <c r="BK153" s="60"/>
      <c r="BL153" s="71"/>
      <c r="BM153" s="71"/>
      <c r="BN153" s="71"/>
      <c r="BO153" s="93"/>
      <c r="BP153" s="60"/>
      <c r="BQ153" s="166" t="s">
        <v>87</v>
      </c>
      <c r="BR153" s="141" t="s">
        <v>136</v>
      </c>
      <c r="BS153" s="130">
        <v>1.8869882026007485</v>
      </c>
      <c r="BT153" s="130">
        <v>3.3483094501960013E-2</v>
      </c>
      <c r="BU153" s="130">
        <v>0.27576918497605385</v>
      </c>
      <c r="BV153" s="130">
        <v>-1.4751744114009733</v>
      </c>
      <c r="BW153" s="181">
        <f>LOG(Table21[[#This Row],[OSA]]/Table21[[#This Row],[SA]])</f>
        <v>-1.750943596377027</v>
      </c>
      <c r="BX153" s="130"/>
      <c r="BY153" s="60" t="s">
        <v>436</v>
      </c>
      <c r="BZ153" s="60" t="s">
        <v>430</v>
      </c>
      <c r="CA153" s="128" t="s">
        <v>45</v>
      </c>
      <c r="CB153" s="128" t="s">
        <v>45</v>
      </c>
      <c r="CC153" s="130">
        <v>152.26577025639401</v>
      </c>
      <c r="CD153" s="130">
        <v>48.151897459917819</v>
      </c>
      <c r="CE153" s="130">
        <v>2.1826022837721952</v>
      </c>
      <c r="CF153" s="146">
        <v>1.6826134054820583</v>
      </c>
      <c r="CG153" s="186">
        <f>LOG(Table22[[#This Row],[OSA]]/Table22[[#This Row],[SA]])</f>
        <v>-0.49998887829013694</v>
      </c>
      <c r="CI153" s="60"/>
      <c r="CJ153" s="60"/>
      <c r="CK153" s="60"/>
      <c r="CL153" s="60"/>
    </row>
    <row r="154" spans="1:90" ht="14.25" customHeight="1">
      <c r="A154" s="227" t="s">
        <v>136</v>
      </c>
      <c r="B154" s="227" t="s">
        <v>87</v>
      </c>
      <c r="C154" s="229" t="s">
        <v>179</v>
      </c>
      <c r="D154" s="229" t="s">
        <v>225</v>
      </c>
      <c r="E154" s="231">
        <v>35.776457139080563</v>
      </c>
      <c r="F154" s="231">
        <v>2.820521884392917</v>
      </c>
      <c r="G154" s="231">
        <v>7.8837372672989139E-2</v>
      </c>
      <c r="H154" s="231">
        <f t="shared" si="10"/>
        <v>1.5535973311690514</v>
      </c>
      <c r="I154" s="231">
        <f t="shared" si="11"/>
        <v>0.45032947375976801</v>
      </c>
      <c r="K154" s="60"/>
      <c r="L154" s="60"/>
      <c r="M154" s="60"/>
      <c r="N154" s="60"/>
      <c r="O154" s="60"/>
      <c r="P154" s="60"/>
      <c r="Q154" s="60"/>
      <c r="R154" s="60"/>
      <c r="S154" s="60"/>
      <c r="T154" s="60"/>
      <c r="U154" s="60"/>
      <c r="V154" s="60"/>
      <c r="W154" s="60"/>
      <c r="X154" s="60"/>
      <c r="Y154" s="60"/>
      <c r="Z154" s="60"/>
      <c r="AA154" s="60"/>
      <c r="AB154" s="60"/>
      <c r="AC154" s="64"/>
      <c r="AD154" s="64"/>
      <c r="AW154" s="156" t="s">
        <v>435</v>
      </c>
      <c r="AX154" s="134" t="s">
        <v>431</v>
      </c>
      <c r="AY154" s="132" t="s">
        <v>87</v>
      </c>
      <c r="AZ154" s="141" t="s">
        <v>136</v>
      </c>
      <c r="BA154" s="130">
        <v>1.8869882026007485</v>
      </c>
      <c r="BB154" s="130">
        <v>3.3483094501960013E-2</v>
      </c>
      <c r="BC154" s="130">
        <v>0.27576918497605385</v>
      </c>
      <c r="BD154" s="130">
        <v>-1.4751744114009733</v>
      </c>
      <c r="BE154" s="181">
        <f>LOG(Table17[[#This Row],[Column6]]/Table17[[#This Row],[Column5]])</f>
        <v>-1.750943596377027</v>
      </c>
      <c r="BF154" s="60"/>
      <c r="BG154" s="60"/>
      <c r="BH154" s="60"/>
      <c r="BI154" s="60"/>
      <c r="BJ154" s="60"/>
      <c r="BK154" s="60"/>
      <c r="BL154" s="71"/>
      <c r="BM154" s="71"/>
      <c r="BN154" s="71"/>
      <c r="BO154" s="93"/>
      <c r="BP154" s="60"/>
      <c r="BQ154" s="166" t="s">
        <v>87</v>
      </c>
      <c r="BR154" s="141" t="s">
        <v>136</v>
      </c>
      <c r="BS154" s="130">
        <v>35.776457139080563</v>
      </c>
      <c r="BT154" s="130">
        <v>2.820521884392917</v>
      </c>
      <c r="BU154" s="130">
        <v>1.5535973311690514</v>
      </c>
      <c r="BV154" s="130">
        <v>0.45032947375976801</v>
      </c>
      <c r="BW154" s="181">
        <f>LOG(Table21[[#This Row],[OSA]]/Table21[[#This Row],[SA]])</f>
        <v>-1.1032678574092833</v>
      </c>
      <c r="BX154" s="130"/>
      <c r="BY154" s="60" t="s">
        <v>436</v>
      </c>
      <c r="BZ154" s="60" t="s">
        <v>430</v>
      </c>
      <c r="CA154" s="128" t="s">
        <v>45</v>
      </c>
      <c r="CB154" s="128" t="s">
        <v>45</v>
      </c>
      <c r="CC154" s="130">
        <v>91.654709031420779</v>
      </c>
      <c r="CD154" s="130">
        <v>16.474826034690235</v>
      </c>
      <c r="CE154" s="130">
        <v>1.9621547830333534</v>
      </c>
      <c r="CF154" s="146">
        <v>1.2168208373739098</v>
      </c>
      <c r="CG154" s="186">
        <f>LOG(Table22[[#This Row],[OSA]]/Table22[[#This Row],[SA]])</f>
        <v>-0.74533394565944355</v>
      </c>
      <c r="CI154" s="60"/>
      <c r="CJ154" s="60"/>
      <c r="CK154" s="60"/>
      <c r="CL154" s="60"/>
    </row>
    <row r="155" spans="1:90" ht="14.25" customHeight="1">
      <c r="A155" s="227" t="s">
        <v>136</v>
      </c>
      <c r="B155" s="227" t="s">
        <v>88</v>
      </c>
      <c r="C155" s="229" t="s">
        <v>179</v>
      </c>
      <c r="D155" s="229" t="s">
        <v>225</v>
      </c>
      <c r="E155" s="230">
        <v>4.4396733231360184</v>
      </c>
      <c r="F155" s="231">
        <v>1.2414333237888695</v>
      </c>
      <c r="G155" s="231">
        <v>0.27962267343399211</v>
      </c>
      <c r="H155" s="231">
        <f t="shared" si="10"/>
        <v>0.6473510153445976</v>
      </c>
      <c r="I155" s="231">
        <f t="shared" si="11"/>
        <v>9.3923398970580052E-2</v>
      </c>
      <c r="K155" s="60"/>
      <c r="L155" s="60"/>
      <c r="M155" s="60"/>
      <c r="N155" s="60"/>
      <c r="O155" s="60"/>
      <c r="P155" s="60"/>
      <c r="Q155" s="60"/>
      <c r="R155" s="60"/>
      <c r="S155" s="60"/>
      <c r="T155" s="60"/>
      <c r="U155" s="60"/>
      <c r="V155" s="60"/>
      <c r="W155" s="60"/>
      <c r="X155" s="60"/>
      <c r="Y155" s="60"/>
      <c r="Z155" s="60"/>
      <c r="AA155" s="60"/>
      <c r="AB155" s="60"/>
      <c r="AC155" s="64"/>
      <c r="AD155" s="64"/>
      <c r="AW155" s="156" t="s">
        <v>435</v>
      </c>
      <c r="AX155" s="134" t="s">
        <v>431</v>
      </c>
      <c r="AY155" s="132" t="s">
        <v>87</v>
      </c>
      <c r="AZ155" s="141" t="s">
        <v>136</v>
      </c>
      <c r="BA155" s="130">
        <v>35.776457139080563</v>
      </c>
      <c r="BB155" s="130">
        <v>2.820521884392917</v>
      </c>
      <c r="BC155" s="130">
        <v>1.5535973311690514</v>
      </c>
      <c r="BD155" s="130">
        <v>0.45032947375976801</v>
      </c>
      <c r="BE155" s="181">
        <f>LOG(Table17[[#This Row],[Column6]]/Table17[[#This Row],[Column5]])</f>
        <v>-1.1032678574092833</v>
      </c>
      <c r="BF155" s="60"/>
      <c r="BG155" s="60"/>
      <c r="BH155" s="60"/>
      <c r="BI155" s="60"/>
      <c r="BJ155" s="60"/>
      <c r="BK155" s="60"/>
      <c r="BL155" s="71"/>
      <c r="BM155" s="71"/>
      <c r="BN155" s="71"/>
      <c r="BO155" s="93"/>
      <c r="BP155" s="60"/>
      <c r="BQ155" s="166" t="s">
        <v>88</v>
      </c>
      <c r="BR155" s="141" t="s">
        <v>136</v>
      </c>
      <c r="BS155" s="129">
        <v>4.4396733231360184</v>
      </c>
      <c r="BT155" s="130">
        <v>1.2414333237888695</v>
      </c>
      <c r="BU155" s="130">
        <v>0.6473510153445976</v>
      </c>
      <c r="BV155" s="130">
        <v>9.3923398970580052E-2</v>
      </c>
      <c r="BW155" s="181">
        <f>LOG(Table21[[#This Row],[OSA]]/Table21[[#This Row],[SA]])</f>
        <v>-0.55342761637401761</v>
      </c>
      <c r="BX155" s="130"/>
      <c r="BY155" s="60" t="s">
        <v>436</v>
      </c>
      <c r="BZ155" s="60" t="s">
        <v>430</v>
      </c>
      <c r="CA155" s="128" t="s">
        <v>45</v>
      </c>
      <c r="CB155" s="128" t="s">
        <v>45</v>
      </c>
      <c r="CC155" s="130">
        <v>76.821365158231202</v>
      </c>
      <c r="CD155" s="130">
        <v>11.341149479459153</v>
      </c>
      <c r="CE155" s="130">
        <v>1.8854820205513494</v>
      </c>
      <c r="CF155" s="146">
        <v>1.0546570745997919</v>
      </c>
      <c r="CG155" s="186">
        <f>LOG(Table22[[#This Row],[OSA]]/Table22[[#This Row],[SA]])</f>
        <v>-0.83082494595155765</v>
      </c>
      <c r="CI155" s="60"/>
      <c r="CJ155" s="60"/>
      <c r="CK155" s="60"/>
      <c r="CL155" s="60"/>
    </row>
    <row r="156" spans="1:90" ht="14.25" customHeight="1">
      <c r="A156" s="227" t="s">
        <v>136</v>
      </c>
      <c r="B156" s="227" t="s">
        <v>88</v>
      </c>
      <c r="C156" s="229" t="s">
        <v>179</v>
      </c>
      <c r="D156" s="229" t="s">
        <v>225</v>
      </c>
      <c r="E156" s="231">
        <v>3.0294973056964918</v>
      </c>
      <c r="F156" s="231">
        <v>0.55050756387384658</v>
      </c>
      <c r="G156" s="231">
        <v>0.18171581233583009</v>
      </c>
      <c r="H156" s="231">
        <f t="shared" si="10"/>
        <v>0.4813705705900444</v>
      </c>
      <c r="I156" s="231">
        <f t="shared" si="11"/>
        <v>-0.25923670952400785</v>
      </c>
      <c r="K156" s="60"/>
      <c r="L156" s="60"/>
      <c r="M156" s="60"/>
      <c r="N156" s="60"/>
      <c r="O156" s="60"/>
      <c r="P156" s="60"/>
      <c r="Q156" s="60"/>
      <c r="R156" s="60"/>
      <c r="S156" s="60"/>
      <c r="T156" s="60"/>
      <c r="U156" s="60"/>
      <c r="V156" s="60"/>
      <c r="W156" s="60"/>
      <c r="X156" s="60"/>
      <c r="Y156" s="60"/>
      <c r="Z156" s="60"/>
      <c r="AA156" s="60"/>
      <c r="AB156" s="60"/>
      <c r="AC156" s="64"/>
      <c r="AD156" s="64"/>
      <c r="AW156" s="156" t="s">
        <v>435</v>
      </c>
      <c r="AX156" s="134" t="s">
        <v>432</v>
      </c>
      <c r="AY156" s="132" t="s">
        <v>88</v>
      </c>
      <c r="AZ156" s="141" t="s">
        <v>136</v>
      </c>
      <c r="BA156" s="129">
        <v>4.4396733231360184</v>
      </c>
      <c r="BB156" s="130">
        <v>1.2414333237888695</v>
      </c>
      <c r="BC156" s="130">
        <v>0.6473510153445976</v>
      </c>
      <c r="BD156" s="130">
        <v>9.3923398970580052E-2</v>
      </c>
      <c r="BE156" s="181">
        <f>LOG(Table17[[#This Row],[Column6]]/Table17[[#This Row],[Column5]])</f>
        <v>-0.55342761637401761</v>
      </c>
      <c r="BF156" s="60"/>
      <c r="BG156" s="60"/>
      <c r="BH156" s="60"/>
      <c r="BI156" s="60"/>
      <c r="BJ156" s="60"/>
      <c r="BK156" s="60"/>
      <c r="BL156" s="71"/>
      <c r="BM156" s="71"/>
      <c r="BN156" s="71"/>
      <c r="BO156" s="93"/>
      <c r="BP156" s="60"/>
      <c r="BQ156" s="166" t="s">
        <v>88</v>
      </c>
      <c r="BR156" s="141" t="s">
        <v>136</v>
      </c>
      <c r="BS156" s="130">
        <v>3.0294973056964918</v>
      </c>
      <c r="BT156" s="130">
        <v>0.55050756387384658</v>
      </c>
      <c r="BU156" s="130">
        <v>0.4813705705900444</v>
      </c>
      <c r="BV156" s="130">
        <v>-0.25923670952400785</v>
      </c>
      <c r="BW156" s="181">
        <f>LOG(Table21[[#This Row],[OSA]]/Table21[[#This Row],[SA]])</f>
        <v>-0.74060728011405219</v>
      </c>
      <c r="BX156" s="130"/>
      <c r="BY156" s="60" t="s">
        <v>436</v>
      </c>
      <c r="BZ156" s="60" t="s">
        <v>430</v>
      </c>
      <c r="CA156" s="128" t="s">
        <v>45</v>
      </c>
      <c r="CB156" s="128" t="s">
        <v>45</v>
      </c>
      <c r="CC156" s="130">
        <v>122.14512237157115</v>
      </c>
      <c r="CD156" s="130">
        <v>28.274333882308138</v>
      </c>
      <c r="CE156" s="130">
        <v>2.0868761289483708</v>
      </c>
      <c r="CF156" s="146">
        <v>1.4513923821334587</v>
      </c>
      <c r="CG156" s="186">
        <f>LOG(Table22[[#This Row],[OSA]]/Table22[[#This Row],[SA]])</f>
        <v>-0.63548374681491204</v>
      </c>
      <c r="CI156" s="60"/>
      <c r="CJ156" s="60"/>
      <c r="CK156" s="60"/>
      <c r="CL156" s="60"/>
    </row>
    <row r="157" spans="1:90" ht="14.25" customHeight="1">
      <c r="A157" s="227" t="s">
        <v>136</v>
      </c>
      <c r="B157" s="227" t="s">
        <v>90</v>
      </c>
      <c r="C157" s="229" t="s">
        <v>179</v>
      </c>
      <c r="D157" s="229" t="s">
        <v>225</v>
      </c>
      <c r="E157" s="231">
        <v>2.8441843602597543</v>
      </c>
      <c r="F157" s="231">
        <v>6.4730945830890896E-2</v>
      </c>
      <c r="G157" s="231">
        <v>2.2759054137045862E-2</v>
      </c>
      <c r="H157" s="231">
        <f t="shared" si="10"/>
        <v>0.4539577439735073</v>
      </c>
      <c r="I157" s="231">
        <f t="shared" si="11"/>
        <v>-1.1888880471434216</v>
      </c>
      <c r="K157" s="60"/>
      <c r="L157" s="60"/>
      <c r="M157" s="60"/>
      <c r="N157" s="60"/>
      <c r="O157" s="60"/>
      <c r="P157" s="60"/>
      <c r="Q157" s="60"/>
      <c r="R157" s="60"/>
      <c r="S157" s="60"/>
      <c r="T157" s="60"/>
      <c r="U157" s="60"/>
      <c r="V157" s="60"/>
      <c r="W157" s="60"/>
      <c r="X157" s="60"/>
      <c r="Y157" s="60"/>
      <c r="Z157" s="60"/>
      <c r="AA157" s="60"/>
      <c r="AB157" s="60"/>
      <c r="AC157" s="64"/>
      <c r="AD157" s="64"/>
      <c r="AW157" s="156" t="s">
        <v>435</v>
      </c>
      <c r="AX157" s="134" t="s">
        <v>432</v>
      </c>
      <c r="AY157" s="132" t="s">
        <v>88</v>
      </c>
      <c r="AZ157" s="141" t="s">
        <v>136</v>
      </c>
      <c r="BA157" s="130">
        <v>3.0294973056964918</v>
      </c>
      <c r="BB157" s="130">
        <v>0.55050756387384658</v>
      </c>
      <c r="BC157" s="130">
        <v>0.4813705705900444</v>
      </c>
      <c r="BD157" s="130">
        <v>-0.25923670952400785</v>
      </c>
      <c r="BE157" s="181">
        <f>LOG(Table17[[#This Row],[Column6]]/Table17[[#This Row],[Column5]])</f>
        <v>-0.74060728011405219</v>
      </c>
      <c r="BF157" s="60"/>
      <c r="BG157" s="60"/>
      <c r="BH157" s="60"/>
      <c r="BI157" s="60"/>
      <c r="BJ157" s="60"/>
      <c r="BK157" s="60"/>
      <c r="BL157" s="71"/>
      <c r="BM157" s="71"/>
      <c r="BN157" s="71"/>
      <c r="BO157" s="93"/>
      <c r="BP157" s="60"/>
      <c r="BQ157" s="166" t="s">
        <v>90</v>
      </c>
      <c r="BR157" s="141" t="s">
        <v>136</v>
      </c>
      <c r="BS157" s="130">
        <v>2.8441843602597543</v>
      </c>
      <c r="BT157" s="130">
        <v>6.4730945830890896E-2</v>
      </c>
      <c r="BU157" s="130">
        <v>0.4539577439735073</v>
      </c>
      <c r="BV157" s="130">
        <v>-1.1888880471434216</v>
      </c>
      <c r="BW157" s="181">
        <f>LOG(Table21[[#This Row],[OSA]]/Table21[[#This Row],[SA]])</f>
        <v>-1.6428457911169287</v>
      </c>
      <c r="BX157" s="130"/>
      <c r="BY157" s="60" t="s">
        <v>436</v>
      </c>
      <c r="BZ157" s="60" t="s">
        <v>430</v>
      </c>
      <c r="CA157" s="128" t="s">
        <v>45</v>
      </c>
      <c r="CB157" s="128" t="s">
        <v>45</v>
      </c>
      <c r="CC157" s="130">
        <v>157.11576099500596</v>
      </c>
      <c r="CD157" s="130">
        <v>46.566257107834716</v>
      </c>
      <c r="CE157" s="130">
        <v>2.1962197532756624</v>
      </c>
      <c r="CF157" s="146">
        <v>1.6680713317111353</v>
      </c>
      <c r="CG157" s="186">
        <f>LOG(Table22[[#This Row],[OSA]]/Table22[[#This Row],[SA]])</f>
        <v>-0.52814842156452724</v>
      </c>
      <c r="CI157" s="60"/>
      <c r="CJ157" s="60"/>
      <c r="CK157" s="60"/>
      <c r="CL157" s="60"/>
    </row>
    <row r="158" spans="1:90" ht="14.25" customHeight="1">
      <c r="A158" s="227" t="s">
        <v>136</v>
      </c>
      <c r="B158" s="227" t="s">
        <v>90</v>
      </c>
      <c r="C158" s="229" t="s">
        <v>179</v>
      </c>
      <c r="D158" s="229" t="s">
        <v>225</v>
      </c>
      <c r="E158" s="231">
        <v>2.9415454581871558</v>
      </c>
      <c r="F158" s="231">
        <v>0.10214103114983815</v>
      </c>
      <c r="G158" s="231">
        <v>3.4723594315209605E-2</v>
      </c>
      <c r="H158" s="231">
        <f t="shared" si="10"/>
        <v>0.46857556429487157</v>
      </c>
      <c r="I158" s="231">
        <f t="shared" si="11"/>
        <v>-0.99079976210193699</v>
      </c>
      <c r="K158" s="60"/>
      <c r="L158" s="60"/>
      <c r="M158" s="60"/>
      <c r="N158" s="60"/>
      <c r="O158" s="60"/>
      <c r="P158" s="60"/>
      <c r="Q158" s="60"/>
      <c r="R158" s="60"/>
      <c r="S158" s="60"/>
      <c r="T158" s="60"/>
      <c r="U158" s="60"/>
      <c r="V158" s="60"/>
      <c r="W158" s="60"/>
      <c r="X158" s="60"/>
      <c r="Y158" s="60"/>
      <c r="Z158" s="60"/>
      <c r="AA158" s="60"/>
      <c r="AB158" s="60"/>
      <c r="AC158" s="64"/>
      <c r="AD158" s="64"/>
      <c r="AW158" s="156" t="s">
        <v>435</v>
      </c>
      <c r="AX158" s="64" t="s">
        <v>433</v>
      </c>
      <c r="AY158" s="132" t="s">
        <v>90</v>
      </c>
      <c r="AZ158" s="141" t="s">
        <v>136</v>
      </c>
      <c r="BA158" s="130">
        <v>2.8441843602597543</v>
      </c>
      <c r="BB158" s="130">
        <v>6.4730945830890896E-2</v>
      </c>
      <c r="BC158" s="130">
        <v>0.4539577439735073</v>
      </c>
      <c r="BD158" s="130">
        <v>-1.1888880471434216</v>
      </c>
      <c r="BE158" s="181">
        <f>LOG(Table17[[#This Row],[Column6]]/Table17[[#This Row],[Column5]])</f>
        <v>-1.6428457911169287</v>
      </c>
      <c r="BF158" s="60"/>
      <c r="BG158" s="60"/>
      <c r="BH158" s="60"/>
      <c r="BI158" s="60"/>
      <c r="BJ158" s="60"/>
      <c r="BK158" s="60"/>
      <c r="BL158" s="71"/>
      <c r="BM158" s="71"/>
      <c r="BN158" s="71"/>
      <c r="BO158" s="93"/>
      <c r="BP158" s="60"/>
      <c r="BQ158" s="166" t="s">
        <v>90</v>
      </c>
      <c r="BR158" s="141" t="s">
        <v>136</v>
      </c>
      <c r="BS158" s="130">
        <v>2.9415454581871558</v>
      </c>
      <c r="BT158" s="130">
        <v>0.10214103114983815</v>
      </c>
      <c r="BU158" s="130">
        <v>0.46857556429487157</v>
      </c>
      <c r="BV158" s="130">
        <v>-0.99079976210193699</v>
      </c>
      <c r="BW158" s="181">
        <f>LOG(Table21[[#This Row],[OSA]]/Table21[[#This Row],[SA]])</f>
        <v>-1.4593753263968086</v>
      </c>
      <c r="BX158" s="130"/>
      <c r="BY158" s="60" t="s">
        <v>436</v>
      </c>
      <c r="BZ158" s="60" t="s">
        <v>430</v>
      </c>
      <c r="CA158" s="128" t="s">
        <v>45</v>
      </c>
      <c r="CB158" s="128" t="s">
        <v>45</v>
      </c>
      <c r="CC158" s="130">
        <v>111.05310118954166</v>
      </c>
      <c r="CD158" s="130">
        <v>23.15738630795742</v>
      </c>
      <c r="CE158" s="130">
        <v>2.0455306908511726</v>
      </c>
      <c r="CF158" s="146">
        <v>1.3646895405438653</v>
      </c>
      <c r="CG158" s="186">
        <f>LOG(Table22[[#This Row],[OSA]]/Table22[[#This Row],[SA]])</f>
        <v>-0.68084115030730741</v>
      </c>
      <c r="CI158" s="60"/>
      <c r="CJ158" s="60"/>
      <c r="CK158" s="60"/>
      <c r="CL158" s="60"/>
    </row>
    <row r="159" spans="1:90" ht="14.25" customHeight="1">
      <c r="A159" s="227" t="s">
        <v>136</v>
      </c>
      <c r="B159" s="227" t="s">
        <v>90</v>
      </c>
      <c r="C159" s="229" t="s">
        <v>179</v>
      </c>
      <c r="D159" s="229" t="s">
        <v>225</v>
      </c>
      <c r="E159" s="231">
        <v>4.3562266212472149</v>
      </c>
      <c r="F159" s="231">
        <v>0.16796368042785151</v>
      </c>
      <c r="G159" s="231">
        <v>3.8557149347699098E-2</v>
      </c>
      <c r="H159" s="231">
        <f t="shared" si="10"/>
        <v>0.63911046470106347</v>
      </c>
      <c r="I159" s="231">
        <f t="shared" si="11"/>
        <v>-0.7747846176492752</v>
      </c>
      <c r="K159" s="60"/>
      <c r="L159" s="60"/>
      <c r="M159" s="60"/>
      <c r="N159" s="60"/>
      <c r="O159" s="60"/>
      <c r="P159" s="60"/>
      <c r="Q159" s="60"/>
      <c r="R159" s="60"/>
      <c r="S159" s="60"/>
      <c r="T159" s="60"/>
      <c r="U159" s="60"/>
      <c r="V159" s="60"/>
      <c r="W159" s="60"/>
      <c r="X159" s="60"/>
      <c r="Y159" s="60"/>
      <c r="Z159" s="60"/>
      <c r="AA159" s="60"/>
      <c r="AB159" s="60"/>
      <c r="AC159" s="64"/>
      <c r="AD159" s="64"/>
      <c r="AW159" s="156" t="s">
        <v>435</v>
      </c>
      <c r="AX159" s="64" t="s">
        <v>433</v>
      </c>
      <c r="AY159" s="132" t="s">
        <v>90</v>
      </c>
      <c r="AZ159" s="141" t="s">
        <v>136</v>
      </c>
      <c r="BA159" s="130">
        <v>2.9415454581871558</v>
      </c>
      <c r="BB159" s="130">
        <v>0.10214103114983815</v>
      </c>
      <c r="BC159" s="130">
        <v>0.46857556429487157</v>
      </c>
      <c r="BD159" s="130">
        <v>-0.99079976210193699</v>
      </c>
      <c r="BE159" s="181">
        <f>LOG(Table17[[#This Row],[Column6]]/Table17[[#This Row],[Column5]])</f>
        <v>-1.4593753263968086</v>
      </c>
      <c r="BF159" s="60"/>
      <c r="BG159" s="60"/>
      <c r="BH159" s="60"/>
      <c r="BI159" s="60"/>
      <c r="BJ159" s="60"/>
      <c r="BK159" s="60"/>
      <c r="BL159" s="71"/>
      <c r="BM159" s="71"/>
      <c r="BN159" s="71"/>
      <c r="BO159" s="93"/>
      <c r="BP159" s="60"/>
      <c r="BQ159" s="166" t="s">
        <v>90</v>
      </c>
      <c r="BR159" s="141" t="s">
        <v>136</v>
      </c>
      <c r="BS159" s="130">
        <v>4.3562266212472149</v>
      </c>
      <c r="BT159" s="130">
        <v>0.16796368042785151</v>
      </c>
      <c r="BU159" s="130">
        <v>0.63911046470106347</v>
      </c>
      <c r="BV159" s="130">
        <v>-0.7747846176492752</v>
      </c>
      <c r="BW159" s="181">
        <f>LOG(Table21[[#This Row],[OSA]]/Table21[[#This Row],[SA]])</f>
        <v>-1.4138950823503387</v>
      </c>
      <c r="BX159" s="130"/>
      <c r="BY159" s="60" t="s">
        <v>436</v>
      </c>
      <c r="BZ159" s="60" t="s">
        <v>430</v>
      </c>
      <c r="CA159" s="128" t="s">
        <v>45</v>
      </c>
      <c r="CB159" s="128" t="s">
        <v>45</v>
      </c>
      <c r="CC159" s="130">
        <v>93.341430127133137</v>
      </c>
      <c r="CD159" s="130">
        <v>16.259705477735672</v>
      </c>
      <c r="CE159" s="130">
        <v>1.9700744506263201</v>
      </c>
      <c r="CF159" s="146">
        <v>1.2111126746803962</v>
      </c>
      <c r="CG159" s="186">
        <f>LOG(Table22[[#This Row],[OSA]]/Table22[[#This Row],[SA]])</f>
        <v>-0.75896177594592396</v>
      </c>
      <c r="CI159" s="60"/>
      <c r="CJ159" s="60"/>
      <c r="CK159" s="60"/>
      <c r="CL159" s="60"/>
    </row>
    <row r="160" spans="1:90" ht="14.25" customHeight="1">
      <c r="A160" s="227" t="s">
        <v>136</v>
      </c>
      <c r="B160" s="227" t="s">
        <v>90</v>
      </c>
      <c r="C160" s="229" t="s">
        <v>179</v>
      </c>
      <c r="D160" s="229" t="s">
        <v>225</v>
      </c>
      <c r="E160" s="231">
        <v>0.7472717949534825</v>
      </c>
      <c r="F160" s="231">
        <v>2.8627763055836992E-2</v>
      </c>
      <c r="G160" s="231">
        <v>3.8309706386842904E-2</v>
      </c>
      <c r="H160" s="231">
        <f t="shared" si="10"/>
        <v>-0.12652140945697216</v>
      </c>
      <c r="I160" s="231">
        <f t="shared" si="11"/>
        <v>-1.5432125859798351</v>
      </c>
      <c r="K160" s="60"/>
      <c r="L160" s="60"/>
      <c r="M160" s="60"/>
      <c r="N160" s="60"/>
      <c r="O160" s="60"/>
      <c r="P160" s="60"/>
      <c r="Q160" s="60"/>
      <c r="R160" s="60"/>
      <c r="S160" s="60"/>
      <c r="T160" s="60"/>
      <c r="U160" s="60"/>
      <c r="V160" s="60"/>
      <c r="W160" s="60"/>
      <c r="X160" s="60"/>
      <c r="Y160" s="60"/>
      <c r="Z160" s="60"/>
      <c r="AA160" s="60"/>
      <c r="AB160" s="60"/>
      <c r="AC160" s="64"/>
      <c r="AD160" s="64"/>
      <c r="AW160" s="156" t="s">
        <v>435</v>
      </c>
      <c r="AX160" s="64" t="s">
        <v>433</v>
      </c>
      <c r="AY160" s="132" t="s">
        <v>90</v>
      </c>
      <c r="AZ160" s="141" t="s">
        <v>136</v>
      </c>
      <c r="BA160" s="130">
        <v>4.3562266212472149</v>
      </c>
      <c r="BB160" s="130">
        <v>0.16796368042785151</v>
      </c>
      <c r="BC160" s="130">
        <v>0.63911046470106347</v>
      </c>
      <c r="BD160" s="130">
        <v>-0.7747846176492752</v>
      </c>
      <c r="BE160" s="181">
        <f>LOG(Table17[[#This Row],[Column6]]/Table17[[#This Row],[Column5]])</f>
        <v>-1.4138950823503387</v>
      </c>
      <c r="BF160" s="60"/>
      <c r="BG160" s="60"/>
      <c r="BH160" s="60"/>
      <c r="BI160" s="60"/>
      <c r="BJ160" s="60"/>
      <c r="BK160" s="60"/>
      <c r="BL160" s="71"/>
      <c r="BM160" s="71"/>
      <c r="BN160" s="71"/>
      <c r="BO160" s="93"/>
      <c r="BP160" s="60"/>
      <c r="BQ160" s="166" t="s">
        <v>90</v>
      </c>
      <c r="BR160" s="141" t="s">
        <v>136</v>
      </c>
      <c r="BS160" s="130">
        <v>0.7472717949534825</v>
      </c>
      <c r="BT160" s="130">
        <v>2.8627763055836992E-2</v>
      </c>
      <c r="BU160" s="130">
        <v>-0.12652140945697216</v>
      </c>
      <c r="BV160" s="130">
        <v>-1.5432125859798351</v>
      </c>
      <c r="BW160" s="181">
        <f>LOG(Table21[[#This Row],[OSA]]/Table21[[#This Row],[SA]])</f>
        <v>-1.4166911765228629</v>
      </c>
      <c r="BX160" s="130"/>
      <c r="BY160" s="60" t="s">
        <v>436</v>
      </c>
      <c r="BZ160" s="60" t="s">
        <v>430</v>
      </c>
      <c r="CA160" s="128" t="s">
        <v>45</v>
      </c>
      <c r="CB160" s="128" t="s">
        <v>45</v>
      </c>
      <c r="CC160" s="130">
        <v>129.60577660531624</v>
      </c>
      <c r="CD160" s="130">
        <v>30.190705400997917</v>
      </c>
      <c r="CE160" s="130">
        <v>2.1126243587251916</v>
      </c>
      <c r="CF160" s="146">
        <v>1.4798732603626792</v>
      </c>
      <c r="CG160" s="186">
        <f>LOG(Table22[[#This Row],[OSA]]/Table22[[#This Row],[SA]])</f>
        <v>-0.6327510983625122</v>
      </c>
      <c r="CI160" s="60"/>
      <c r="CJ160" s="60"/>
      <c r="CK160" s="60"/>
      <c r="CL160" s="60"/>
    </row>
    <row r="161" spans="1:90" ht="14.25" customHeight="1">
      <c r="A161" s="227" t="s">
        <v>136</v>
      </c>
      <c r="B161" s="227" t="s">
        <v>176</v>
      </c>
      <c r="C161" s="227" t="s">
        <v>179</v>
      </c>
      <c r="D161" s="229" t="s">
        <v>225</v>
      </c>
      <c r="E161" s="231">
        <v>78.014228102008673</v>
      </c>
      <c r="F161" s="231">
        <v>35.979999999999997</v>
      </c>
      <c r="G161" s="231">
        <v>0.46119792344742305</v>
      </c>
      <c r="H161" s="231">
        <f t="shared" si="10"/>
        <v>1.8921738158017796</v>
      </c>
      <c r="I161" s="231">
        <f t="shared" si="11"/>
        <v>1.5560611590095326</v>
      </c>
      <c r="K161" s="60"/>
      <c r="L161" s="60"/>
      <c r="M161" s="60"/>
      <c r="N161" s="60"/>
      <c r="O161" s="60"/>
      <c r="P161" s="60"/>
      <c r="Q161" s="60"/>
      <c r="R161" s="60"/>
      <c r="S161" s="60"/>
      <c r="T161" s="60"/>
      <c r="U161" s="60"/>
      <c r="V161" s="60"/>
      <c r="W161" s="60"/>
      <c r="X161" s="60"/>
      <c r="Y161" s="60"/>
      <c r="Z161" s="60"/>
      <c r="AA161" s="60"/>
      <c r="AB161" s="60"/>
      <c r="AC161" s="64"/>
      <c r="AD161" s="64"/>
      <c r="AW161" s="156" t="s">
        <v>435</v>
      </c>
      <c r="AX161" s="64" t="s">
        <v>433</v>
      </c>
      <c r="AY161" s="132" t="s">
        <v>90</v>
      </c>
      <c r="AZ161" s="141" t="s">
        <v>136</v>
      </c>
      <c r="BA161" s="130">
        <v>0.7472717949534825</v>
      </c>
      <c r="BB161" s="130">
        <v>2.8627763055836992E-2</v>
      </c>
      <c r="BC161" s="130">
        <v>-0.12652140945697216</v>
      </c>
      <c r="BD161" s="130">
        <v>-1.5432125859798351</v>
      </c>
      <c r="BE161" s="181">
        <f>LOG(Table17[[#This Row],[Column6]]/Table17[[#This Row],[Column5]])</f>
        <v>-1.4166911765228629</v>
      </c>
      <c r="BF161" s="60"/>
      <c r="BG161" s="60"/>
      <c r="BH161" s="60"/>
      <c r="BI161" s="60"/>
      <c r="BJ161" s="60"/>
      <c r="BK161" s="60"/>
      <c r="BL161" s="71"/>
      <c r="BM161" s="71"/>
      <c r="BN161" s="71"/>
      <c r="BO161" s="93"/>
      <c r="BP161" s="60"/>
      <c r="BQ161" s="166" t="s">
        <v>176</v>
      </c>
      <c r="BR161" s="141" t="s">
        <v>136</v>
      </c>
      <c r="BS161" s="130">
        <v>78.014228102008673</v>
      </c>
      <c r="BT161" s="130">
        <v>35.979999999999997</v>
      </c>
      <c r="BU161" s="130">
        <v>1.8921738158017796</v>
      </c>
      <c r="BV161" s="130">
        <v>1.5560611590095326</v>
      </c>
      <c r="BW161" s="181">
        <f>LOG(Table21[[#This Row],[OSA]]/Table21[[#This Row],[SA]])</f>
        <v>-0.33611265679224711</v>
      </c>
      <c r="BX161" s="130"/>
      <c r="BY161" s="60" t="s">
        <v>436</v>
      </c>
      <c r="BZ161" s="60" t="s">
        <v>430</v>
      </c>
      <c r="CA161" s="128" t="s">
        <v>45</v>
      </c>
      <c r="CB161" s="128" t="s">
        <v>45</v>
      </c>
      <c r="CC161" s="130">
        <v>146.68096099610744</v>
      </c>
      <c r="CD161" s="130">
        <v>38.484510006474963</v>
      </c>
      <c r="CE161" s="130">
        <v>2.1663737466249398</v>
      </c>
      <c r="CF161" s="146">
        <v>1.585285961394685</v>
      </c>
      <c r="CG161" s="186">
        <f>LOG(Table22[[#This Row],[OSA]]/Table22[[#This Row],[SA]])</f>
        <v>-0.58108778523025462</v>
      </c>
      <c r="CI161" s="60"/>
      <c r="CJ161" s="60"/>
      <c r="CK161" s="60"/>
      <c r="CL161" s="60"/>
    </row>
    <row r="162" spans="1:90" ht="14.25" customHeight="1">
      <c r="A162" s="227" t="s">
        <v>136</v>
      </c>
      <c r="B162" s="227" t="s">
        <v>206</v>
      </c>
      <c r="C162" s="227" t="s">
        <v>44</v>
      </c>
      <c r="D162" s="229" t="s">
        <v>225</v>
      </c>
      <c r="E162" s="231">
        <v>255.40650331249427</v>
      </c>
      <c r="F162" s="231">
        <v>13.540415133419382</v>
      </c>
      <c r="G162" s="231">
        <v>5.3015154108478006E-2</v>
      </c>
      <c r="H162" s="231">
        <f t="shared" si="10"/>
        <v>2.4072319513329266</v>
      </c>
      <c r="I162" s="231">
        <f t="shared" si="11"/>
        <v>1.1316319795182186</v>
      </c>
      <c r="K162" s="60"/>
      <c r="L162" s="60"/>
      <c r="M162" s="60"/>
      <c r="N162" s="60"/>
      <c r="O162" s="60"/>
      <c r="P162" s="60"/>
      <c r="Q162" s="60"/>
      <c r="R162" s="60"/>
      <c r="S162" s="60"/>
      <c r="T162" s="60"/>
      <c r="U162" s="60"/>
      <c r="V162" s="60"/>
      <c r="W162" s="60"/>
      <c r="X162" s="60"/>
      <c r="Y162" s="60"/>
      <c r="Z162" s="60"/>
      <c r="AA162" s="60"/>
      <c r="AB162" s="60"/>
      <c r="AC162" s="64"/>
      <c r="AD162" s="64"/>
      <c r="AW162" s="156" t="s">
        <v>435</v>
      </c>
      <c r="AX162" s="64" t="s">
        <v>434</v>
      </c>
      <c r="AY162" s="132" t="s">
        <v>176</v>
      </c>
      <c r="AZ162" s="141" t="s">
        <v>136</v>
      </c>
      <c r="BA162" s="130">
        <v>78.014228102008673</v>
      </c>
      <c r="BB162" s="130">
        <v>35.979999999999997</v>
      </c>
      <c r="BC162" s="130">
        <v>1.8921738158017796</v>
      </c>
      <c r="BD162" s="130">
        <v>1.5560611590095326</v>
      </c>
      <c r="BE162" s="181">
        <f>LOG(Table17[[#This Row],[Column6]]/Table17[[#This Row],[Column5]])</f>
        <v>-0.33611265679224711</v>
      </c>
      <c r="BF162" s="60"/>
      <c r="BG162" s="60"/>
      <c r="BH162" s="60"/>
      <c r="BI162" s="60"/>
      <c r="BJ162" s="60"/>
      <c r="BK162" s="60"/>
      <c r="BL162" s="71"/>
      <c r="BM162" s="71"/>
      <c r="BN162" s="71"/>
      <c r="BO162" s="93"/>
      <c r="BP162" s="60"/>
      <c r="BQ162" s="166" t="s">
        <v>206</v>
      </c>
      <c r="BR162" s="141" t="s">
        <v>136</v>
      </c>
      <c r="BS162" s="130">
        <v>255.40650331249427</v>
      </c>
      <c r="BT162" s="130">
        <v>13.540415133419382</v>
      </c>
      <c r="BU162" s="130">
        <v>2.4072319513329266</v>
      </c>
      <c r="BV162" s="130">
        <v>1.1316319795182186</v>
      </c>
      <c r="BW162" s="181">
        <f>LOG(Table21[[#This Row],[OSA]]/Table21[[#This Row],[SA]])</f>
        <v>-1.275599971814708</v>
      </c>
      <c r="BX162" s="130"/>
      <c r="BY162" s="60" t="s">
        <v>436</v>
      </c>
      <c r="BZ162" s="60" t="s">
        <v>430</v>
      </c>
      <c r="CA162" s="128" t="s">
        <v>45</v>
      </c>
      <c r="CB162" s="128" t="s">
        <v>45</v>
      </c>
      <c r="CC162" s="130">
        <v>157.20906629681755</v>
      </c>
      <c r="CD162" s="130">
        <v>43.943341401352583</v>
      </c>
      <c r="CE162" s="130">
        <v>2.1964775883264185</v>
      </c>
      <c r="CF162" s="146">
        <v>1.642893077095094</v>
      </c>
      <c r="CG162" s="186">
        <f>LOG(Table22[[#This Row],[OSA]]/Table22[[#This Row],[SA]])</f>
        <v>-0.55358451123132424</v>
      </c>
      <c r="CI162" s="60"/>
      <c r="CJ162" s="60"/>
      <c r="CK162" s="60"/>
      <c r="CL162" s="60"/>
    </row>
    <row r="163" spans="1:90" ht="14.25" customHeight="1">
      <c r="A163" s="227" t="s">
        <v>136</v>
      </c>
      <c r="B163" s="227" t="s">
        <v>206</v>
      </c>
      <c r="C163" s="227" t="s">
        <v>44</v>
      </c>
      <c r="D163" s="229" t="s">
        <v>225</v>
      </c>
      <c r="E163" s="231">
        <v>121.29280828465224</v>
      </c>
      <c r="F163" s="231">
        <v>11.189663452499381</v>
      </c>
      <c r="G163" s="231">
        <v>9.2253313372374635E-2</v>
      </c>
      <c r="H163" s="231">
        <f t="shared" si="10"/>
        <v>2.0838350513621755</v>
      </c>
      <c r="I163" s="231">
        <f t="shared" si="11"/>
        <v>1.048817024605168</v>
      </c>
      <c r="K163" s="60"/>
      <c r="L163" s="60"/>
      <c r="M163" s="60"/>
      <c r="N163" s="60"/>
      <c r="O163" s="60"/>
      <c r="P163" s="60"/>
      <c r="Q163" s="60"/>
      <c r="R163" s="60"/>
      <c r="S163" s="60"/>
      <c r="T163" s="60"/>
      <c r="U163" s="60"/>
      <c r="V163" s="60"/>
      <c r="W163" s="60"/>
      <c r="X163" s="60"/>
      <c r="Y163" s="60"/>
      <c r="Z163" s="60"/>
      <c r="AA163" s="60"/>
      <c r="AB163" s="60"/>
      <c r="AC163" s="64"/>
      <c r="AD163" s="64"/>
      <c r="AW163" s="156" t="s">
        <v>435</v>
      </c>
      <c r="AX163" s="64" t="s">
        <v>420</v>
      </c>
      <c r="AY163" s="132" t="s">
        <v>206</v>
      </c>
      <c r="AZ163" s="141" t="s">
        <v>136</v>
      </c>
      <c r="BA163" s="130">
        <v>255.40650331249427</v>
      </c>
      <c r="BB163" s="130">
        <v>13.540415133419382</v>
      </c>
      <c r="BC163" s="130">
        <v>2.4072319513329266</v>
      </c>
      <c r="BD163" s="130">
        <v>1.1316319795182186</v>
      </c>
      <c r="BE163" s="181">
        <f>LOG(Table17[[#This Row],[Column6]]/Table17[[#This Row],[Column5]])</f>
        <v>-1.275599971814708</v>
      </c>
      <c r="BF163" s="60"/>
      <c r="BG163" s="60"/>
      <c r="BH163" s="60"/>
      <c r="BI163" s="60"/>
      <c r="BJ163" s="60"/>
      <c r="BK163" s="60"/>
      <c r="BL163" s="71"/>
      <c r="BM163" s="71"/>
      <c r="BN163" s="71"/>
      <c r="BO163" s="93"/>
      <c r="BP163" s="60"/>
      <c r="BQ163" s="166" t="s">
        <v>206</v>
      </c>
      <c r="BR163" s="141" t="s">
        <v>136</v>
      </c>
      <c r="BS163" s="130">
        <v>121.29280828465224</v>
      </c>
      <c r="BT163" s="130">
        <v>11.189663452499381</v>
      </c>
      <c r="BU163" s="130">
        <v>2.0838350513621755</v>
      </c>
      <c r="BV163" s="130">
        <v>1.048817024605168</v>
      </c>
      <c r="BW163" s="181">
        <f>LOG(Table21[[#This Row],[OSA]]/Table21[[#This Row],[SA]])</f>
        <v>-1.0350180267570075</v>
      </c>
      <c r="BX163" s="130"/>
      <c r="BY163" s="60" t="s">
        <v>436</v>
      </c>
      <c r="BZ163" s="60" t="s">
        <v>430</v>
      </c>
      <c r="CA163" s="128" t="s">
        <v>45</v>
      </c>
      <c r="CB163" s="128" t="s">
        <v>45</v>
      </c>
      <c r="CC163" s="130">
        <v>115.8540830827576</v>
      </c>
      <c r="CD163" s="130">
        <v>23.758294442772812</v>
      </c>
      <c r="CE163" s="130">
        <v>2.0639113443759953</v>
      </c>
      <c r="CF163" s="146">
        <v>1.3758152603546592</v>
      </c>
      <c r="CG163" s="186">
        <f>LOG(Table22[[#This Row],[OSA]]/Table22[[#This Row],[SA]])</f>
        <v>-0.68809608402133626</v>
      </c>
      <c r="CI163" s="60"/>
      <c r="CJ163" s="60"/>
      <c r="CK163" s="60"/>
      <c r="CL163" s="60"/>
    </row>
    <row r="164" spans="1:90" ht="14.25" customHeight="1">
      <c r="A164" s="227" t="s">
        <v>136</v>
      </c>
      <c r="B164" s="227" t="s">
        <v>208</v>
      </c>
      <c r="C164" s="227" t="s">
        <v>44</v>
      </c>
      <c r="D164" s="229" t="s">
        <v>225</v>
      </c>
      <c r="E164" s="231">
        <v>9.8394681910432311</v>
      </c>
      <c r="F164" s="231">
        <v>2.5000000000000001E-2</v>
      </c>
      <c r="G164" s="231">
        <v>2.5407877249664012E-3</v>
      </c>
      <c r="H164" s="231">
        <f t="shared" si="10"/>
        <v>0.99297162608003964</v>
      </c>
      <c r="I164" s="231">
        <f t="shared" si="11"/>
        <v>-1.6020599913279623</v>
      </c>
      <c r="K164" s="60"/>
      <c r="L164" s="60"/>
      <c r="M164" s="60"/>
      <c r="N164" s="60"/>
      <c r="O164" s="60"/>
      <c r="P164" s="60"/>
      <c r="Q164" s="60"/>
      <c r="R164" s="60"/>
      <c r="S164" s="60"/>
      <c r="T164" s="60"/>
      <c r="U164" s="60"/>
      <c r="V164" s="60"/>
      <c r="W164" s="60"/>
      <c r="X164" s="60"/>
      <c r="Y164" s="60"/>
      <c r="Z164" s="60"/>
      <c r="AA164" s="60"/>
      <c r="AB164" s="60"/>
      <c r="AC164" s="64"/>
      <c r="AD164" s="64"/>
      <c r="AW164" s="156" t="s">
        <v>435</v>
      </c>
      <c r="AX164" s="64" t="s">
        <v>420</v>
      </c>
      <c r="AY164" s="132" t="s">
        <v>206</v>
      </c>
      <c r="AZ164" s="141" t="s">
        <v>136</v>
      </c>
      <c r="BA164" s="130">
        <v>121.29280828465224</v>
      </c>
      <c r="BB164" s="130">
        <v>11.189663452499381</v>
      </c>
      <c r="BC164" s="130">
        <v>2.0838350513621755</v>
      </c>
      <c r="BD164" s="130">
        <v>1.048817024605168</v>
      </c>
      <c r="BE164" s="181">
        <f>LOG(Table17[[#This Row],[Column6]]/Table17[[#This Row],[Column5]])</f>
        <v>-1.0350180267570075</v>
      </c>
      <c r="BF164" s="60"/>
      <c r="BG164" s="60"/>
      <c r="BH164" s="60"/>
      <c r="BI164" s="60"/>
      <c r="BJ164" s="60"/>
      <c r="BK164" s="60"/>
      <c r="BL164" s="71"/>
      <c r="BM164" s="71"/>
      <c r="BN164" s="71"/>
      <c r="BO164" s="93"/>
      <c r="BP164" s="60"/>
      <c r="BQ164" s="166" t="s">
        <v>208</v>
      </c>
      <c r="BR164" s="141" t="s">
        <v>136</v>
      </c>
      <c r="BS164" s="130">
        <v>9.8394681910432311</v>
      </c>
      <c r="BT164" s="130">
        <v>2.5000000000000001E-2</v>
      </c>
      <c r="BU164" s="130">
        <v>0.99297162608003964</v>
      </c>
      <c r="BV164" s="130">
        <v>-1.6020599913279623</v>
      </c>
      <c r="BW164" s="181">
        <f>LOG(Table21[[#This Row],[OSA]]/Table21[[#This Row],[SA]])</f>
        <v>-2.5950316174080021</v>
      </c>
      <c r="BX164" s="130"/>
      <c r="BY164" s="60" t="s">
        <v>436</v>
      </c>
      <c r="BZ164" s="60" t="s">
        <v>430</v>
      </c>
      <c r="CA164" s="128" t="s">
        <v>45</v>
      </c>
      <c r="CB164" s="128" t="s">
        <v>45</v>
      </c>
      <c r="CC164" s="130">
        <v>118.18671562804803</v>
      </c>
      <c r="CD164" s="130">
        <v>23.758294442772812</v>
      </c>
      <c r="CE164" s="130">
        <v>2.0725686639084939</v>
      </c>
      <c r="CF164" s="146">
        <v>1.3758152603546592</v>
      </c>
      <c r="CG164" s="186">
        <f>LOG(Table22[[#This Row],[OSA]]/Table22[[#This Row],[SA]])</f>
        <v>-0.69675340355383486</v>
      </c>
      <c r="CI164" s="60"/>
      <c r="CJ164" s="60"/>
      <c r="CK164" s="60"/>
      <c r="CL164" s="60"/>
    </row>
    <row r="165" spans="1:90" ht="14.25" customHeight="1">
      <c r="A165" s="227" t="s">
        <v>136</v>
      </c>
      <c r="B165" s="227" t="s">
        <v>208</v>
      </c>
      <c r="C165" s="227" t="s">
        <v>44</v>
      </c>
      <c r="D165" s="229" t="s">
        <v>225</v>
      </c>
      <c r="E165" s="231">
        <v>79.394329541521245</v>
      </c>
      <c r="F165" s="231">
        <v>0.47</v>
      </c>
      <c r="G165" s="231">
        <v>5.9198182378276997E-3</v>
      </c>
      <c r="H165" s="231">
        <f t="shared" si="10"/>
        <v>1.8997894855912263</v>
      </c>
      <c r="I165" s="231">
        <f t="shared" si="11"/>
        <v>-0.32790214206428259</v>
      </c>
      <c r="K165" s="60"/>
      <c r="L165" s="60"/>
      <c r="M165" s="60"/>
      <c r="N165" s="60"/>
      <c r="O165" s="60"/>
      <c r="P165" s="60"/>
      <c r="Q165" s="60"/>
      <c r="R165" s="60"/>
      <c r="S165" s="60"/>
      <c r="T165" s="60"/>
      <c r="U165" s="60"/>
      <c r="V165" s="60"/>
      <c r="W165" s="60"/>
      <c r="X165" s="60"/>
      <c r="Y165" s="60"/>
      <c r="Z165" s="60"/>
      <c r="AA165" s="60"/>
      <c r="AB165" s="60"/>
      <c r="AC165" s="64"/>
      <c r="AD165" s="64"/>
      <c r="AW165" s="156" t="s">
        <v>435</v>
      </c>
      <c r="AX165" s="64" t="s">
        <v>421</v>
      </c>
      <c r="AY165" s="132" t="s">
        <v>208</v>
      </c>
      <c r="AZ165" s="141" t="s">
        <v>136</v>
      </c>
      <c r="BA165" s="130">
        <v>9.8394681910432311</v>
      </c>
      <c r="BB165" s="130">
        <v>2.5000000000000001E-2</v>
      </c>
      <c r="BC165" s="130">
        <v>0.99297162608003964</v>
      </c>
      <c r="BD165" s="130">
        <v>-1.6020599913279623</v>
      </c>
      <c r="BE165" s="181">
        <f>LOG(Table17[[#This Row],[Column6]]/Table17[[#This Row],[Column5]])</f>
        <v>-2.5950316174080021</v>
      </c>
      <c r="BF165" s="60"/>
      <c r="BG165" s="60"/>
      <c r="BH165" s="60"/>
      <c r="BI165" s="60"/>
      <c r="BJ165" s="60"/>
      <c r="BK165" s="60"/>
      <c r="BL165" s="71"/>
      <c r="BM165" s="71"/>
      <c r="BN165" s="71"/>
      <c r="BO165" s="93"/>
      <c r="BP165" s="60"/>
      <c r="BQ165" s="166" t="s">
        <v>208</v>
      </c>
      <c r="BR165" s="141" t="s">
        <v>136</v>
      </c>
      <c r="BS165" s="130">
        <v>79.394329541521245</v>
      </c>
      <c r="BT165" s="130">
        <v>0.47</v>
      </c>
      <c r="BU165" s="130">
        <v>1.8997894855912263</v>
      </c>
      <c r="BV165" s="130">
        <v>-0.32790214206428259</v>
      </c>
      <c r="BW165" s="181">
        <f>LOG(Table21[[#This Row],[OSA]]/Table21[[#This Row],[SA]])</f>
        <v>-2.227691627655509</v>
      </c>
      <c r="BX165" s="130"/>
      <c r="BY165" s="60" t="s">
        <v>436</v>
      </c>
      <c r="BZ165" s="60" t="s">
        <v>430</v>
      </c>
      <c r="CA165" s="128" t="s">
        <v>45</v>
      </c>
      <c r="CB165" s="128" t="s">
        <v>45</v>
      </c>
      <c r="CC165" s="130">
        <v>130.77916146143201</v>
      </c>
      <c r="CD165" s="130">
        <v>28.463143600788889</v>
      </c>
      <c r="CE165" s="130">
        <v>2.1165385483972878</v>
      </c>
      <c r="CF165" s="146">
        <v>1.4542828638818206</v>
      </c>
      <c r="CG165" s="186">
        <f>LOG(Table22[[#This Row],[OSA]]/Table22[[#This Row],[SA]])</f>
        <v>-0.66225568451546724</v>
      </c>
      <c r="CI165" s="60"/>
      <c r="CJ165" s="60"/>
      <c r="CK165" s="60"/>
      <c r="CL165" s="60"/>
    </row>
    <row r="166" spans="1:90" ht="14.25" customHeight="1">
      <c r="A166" s="227" t="s">
        <v>136</v>
      </c>
      <c r="B166" s="227" t="s">
        <v>210</v>
      </c>
      <c r="C166" s="227" t="s">
        <v>44</v>
      </c>
      <c r="D166" s="229" t="s">
        <v>225</v>
      </c>
      <c r="E166" s="231">
        <v>9.8394681910432311</v>
      </c>
      <c r="F166" s="231">
        <v>0.04</v>
      </c>
      <c r="G166" s="231">
        <v>4.0652603599462414E-3</v>
      </c>
      <c r="H166" s="231">
        <f t="shared" si="10"/>
        <v>0.99297162608003964</v>
      </c>
      <c r="I166" s="231">
        <f t="shared" si="11"/>
        <v>-1.3979400086720375</v>
      </c>
      <c r="K166" s="60"/>
      <c r="L166" s="60"/>
      <c r="M166" s="60"/>
      <c r="N166" s="60"/>
      <c r="O166" s="60"/>
      <c r="P166" s="60"/>
      <c r="Q166" s="60"/>
      <c r="R166" s="60"/>
      <c r="S166" s="60"/>
      <c r="T166" s="60"/>
      <c r="U166" s="60"/>
      <c r="V166" s="60"/>
      <c r="W166" s="60"/>
      <c r="X166" s="60"/>
      <c r="Y166" s="60"/>
      <c r="Z166" s="60"/>
      <c r="AA166" s="60"/>
      <c r="AB166" s="60"/>
      <c r="AC166" s="64"/>
      <c r="AD166" s="64"/>
      <c r="AW166" s="156" t="s">
        <v>435</v>
      </c>
      <c r="AX166" s="64" t="s">
        <v>421</v>
      </c>
      <c r="AY166" s="132" t="s">
        <v>208</v>
      </c>
      <c r="AZ166" s="141" t="s">
        <v>136</v>
      </c>
      <c r="BA166" s="130">
        <v>79.394329541521245</v>
      </c>
      <c r="BB166" s="130">
        <v>0.47</v>
      </c>
      <c r="BC166" s="130">
        <v>1.8997894855912263</v>
      </c>
      <c r="BD166" s="130">
        <v>-0.32790214206428259</v>
      </c>
      <c r="BE166" s="181">
        <f>LOG(Table17[[#This Row],[Column6]]/Table17[[#This Row],[Column5]])</f>
        <v>-2.227691627655509</v>
      </c>
      <c r="BF166" s="60"/>
      <c r="BG166" s="60"/>
      <c r="BH166" s="71"/>
      <c r="BI166" s="60"/>
      <c r="BJ166" s="60"/>
      <c r="BK166" s="60"/>
      <c r="BL166" s="71"/>
      <c r="BM166" s="71"/>
      <c r="BN166" s="71"/>
      <c r="BO166" s="93"/>
      <c r="BP166" s="60"/>
      <c r="BQ166" s="166" t="s">
        <v>210</v>
      </c>
      <c r="BR166" s="141" t="s">
        <v>136</v>
      </c>
      <c r="BS166" s="130">
        <v>9.8394681910432311</v>
      </c>
      <c r="BT166" s="130">
        <v>0.04</v>
      </c>
      <c r="BU166" s="130">
        <v>0.99297162608003964</v>
      </c>
      <c r="BV166" s="130">
        <v>-1.3979400086720375</v>
      </c>
      <c r="BW166" s="181">
        <f>LOG(Table21[[#This Row],[OSA]]/Table21[[#This Row],[SA]])</f>
        <v>-2.3909116347520771</v>
      </c>
      <c r="BX166" s="130"/>
      <c r="BY166" s="60" t="s">
        <v>436</v>
      </c>
      <c r="BZ166" s="60" t="s">
        <v>430</v>
      </c>
      <c r="CA166" s="128" t="s">
        <v>45</v>
      </c>
      <c r="CB166" s="128" t="s">
        <v>45</v>
      </c>
      <c r="CC166" s="130">
        <v>121.38328615307563</v>
      </c>
      <c r="CD166" s="130">
        <v>23.758294442772812</v>
      </c>
      <c r="CE166" s="130">
        <v>2.0841588907654951</v>
      </c>
      <c r="CF166" s="146">
        <v>1.3758152603546592</v>
      </c>
      <c r="CG166" s="186">
        <f>LOG(Table22[[#This Row],[OSA]]/Table22[[#This Row],[SA]])</f>
        <v>-0.70834363041083603</v>
      </c>
      <c r="CI166" s="60"/>
      <c r="CJ166" s="60"/>
      <c r="CK166" s="60"/>
      <c r="CL166" s="60"/>
    </row>
    <row r="167" spans="1:90" ht="14.25" customHeight="1">
      <c r="A167" s="227" t="s">
        <v>136</v>
      </c>
      <c r="B167" s="227" t="s">
        <v>195</v>
      </c>
      <c r="C167" s="227" t="s">
        <v>44</v>
      </c>
      <c r="D167" s="229" t="s">
        <v>225</v>
      </c>
      <c r="E167" s="231">
        <v>43.201243818639668</v>
      </c>
      <c r="F167" s="231">
        <v>3.54</v>
      </c>
      <c r="G167" s="231">
        <v>8.1942085159886685E-2</v>
      </c>
      <c r="H167" s="231">
        <f t="shared" si="10"/>
        <v>1.6354962508842485</v>
      </c>
      <c r="I167" s="231">
        <f t="shared" si="11"/>
        <v>0.54900326202578786</v>
      </c>
      <c r="K167" s="60"/>
      <c r="L167" s="60"/>
      <c r="M167" s="60"/>
      <c r="N167" s="60"/>
      <c r="O167" s="60"/>
      <c r="P167" s="60"/>
      <c r="Q167" s="60"/>
      <c r="R167" s="60"/>
      <c r="S167" s="60"/>
      <c r="T167" s="60"/>
      <c r="U167" s="60"/>
      <c r="V167" s="60"/>
      <c r="W167" s="60"/>
      <c r="X167" s="60"/>
      <c r="Y167" s="60"/>
      <c r="Z167" s="60"/>
      <c r="AA167" s="60"/>
      <c r="AB167" s="60"/>
      <c r="AC167" s="64"/>
      <c r="AD167" s="64"/>
      <c r="AW167" s="156" t="s">
        <v>435</v>
      </c>
      <c r="AX167" s="64" t="s">
        <v>423</v>
      </c>
      <c r="AY167" s="132" t="s">
        <v>210</v>
      </c>
      <c r="AZ167" s="141" t="s">
        <v>136</v>
      </c>
      <c r="BA167" s="130">
        <v>9.8394681910432311</v>
      </c>
      <c r="BB167" s="130">
        <v>0.04</v>
      </c>
      <c r="BC167" s="130">
        <v>0.99297162608003964</v>
      </c>
      <c r="BD167" s="130">
        <v>-1.3979400086720375</v>
      </c>
      <c r="BE167" s="181">
        <f>LOG(Table17[[#This Row],[Column6]]/Table17[[#This Row],[Column5]])</f>
        <v>-2.3909116347520771</v>
      </c>
      <c r="BF167" s="71"/>
      <c r="BG167" s="71"/>
      <c r="BH167" s="60"/>
      <c r="BI167" s="60"/>
      <c r="BJ167" s="60"/>
      <c r="BK167" s="60"/>
      <c r="BL167" s="71"/>
      <c r="BM167" s="71"/>
      <c r="BN167" s="71"/>
      <c r="BO167" s="93"/>
      <c r="BP167" s="60"/>
      <c r="BQ167" s="166" t="s">
        <v>195</v>
      </c>
      <c r="BR167" s="141" t="s">
        <v>136</v>
      </c>
      <c r="BS167" s="130">
        <v>43.201243818639668</v>
      </c>
      <c r="BT167" s="130">
        <v>3.54</v>
      </c>
      <c r="BU167" s="130">
        <v>1.6354962508842485</v>
      </c>
      <c r="BV167" s="130">
        <v>0.54900326202578786</v>
      </c>
      <c r="BW167" s="181">
        <f>LOG(Table21[[#This Row],[OSA]]/Table21[[#This Row],[SA]])</f>
        <v>-1.0864929888584607</v>
      </c>
      <c r="BX167" s="130"/>
      <c r="BY167" s="60" t="s">
        <v>436</v>
      </c>
      <c r="BZ167" s="60" t="s">
        <v>430</v>
      </c>
      <c r="CA167" s="128" t="s">
        <v>45</v>
      </c>
      <c r="CB167" s="128" t="s">
        <v>45</v>
      </c>
      <c r="CC167" s="130">
        <v>204.93080118264263</v>
      </c>
      <c r="CD167" s="130">
        <v>66.765441233355645</v>
      </c>
      <c r="CE167" s="130">
        <v>2.3116072379440911</v>
      </c>
      <c r="CF167" s="146">
        <v>1.8245517234734301</v>
      </c>
      <c r="CG167" s="186">
        <f>LOG(Table22[[#This Row],[OSA]]/Table22[[#This Row],[SA]])</f>
        <v>-0.48705551447066098</v>
      </c>
      <c r="CI167" s="60"/>
      <c r="CJ167" s="60"/>
      <c r="CK167" s="60"/>
      <c r="CL167" s="60"/>
    </row>
    <row r="168" spans="1:90" ht="14.25" customHeight="1" thickBot="1">
      <c r="A168" s="227" t="s">
        <v>147</v>
      </c>
      <c r="B168" s="227" t="s">
        <v>151</v>
      </c>
      <c r="C168" s="227" t="s">
        <v>164</v>
      </c>
      <c r="D168" s="229" t="s">
        <v>235</v>
      </c>
      <c r="E168" s="231">
        <v>379.66499999999996</v>
      </c>
      <c r="F168" s="231">
        <v>13.180965696709</v>
      </c>
      <c r="G168" s="230">
        <v>3.4717357925299938E-2</v>
      </c>
      <c r="H168" s="231">
        <f t="shared" si="10"/>
        <v>2.5794005628825496</v>
      </c>
      <c r="I168" s="231">
        <f t="shared" si="11"/>
        <v>1.1199472297866777</v>
      </c>
      <c r="K168" s="60"/>
      <c r="L168" s="60"/>
      <c r="M168" s="73"/>
      <c r="N168" s="60"/>
      <c r="O168" s="60"/>
      <c r="P168" s="60"/>
      <c r="Q168" s="60"/>
      <c r="R168" s="60"/>
      <c r="S168" s="60"/>
      <c r="T168" s="60"/>
      <c r="U168" s="60"/>
      <c r="V168" s="60"/>
      <c r="W168" s="60"/>
      <c r="X168" s="60"/>
      <c r="Y168" s="60"/>
      <c r="Z168" s="60"/>
      <c r="AA168" s="60"/>
      <c r="AB168" s="60"/>
      <c r="AC168" s="64"/>
      <c r="AD168" s="64"/>
      <c r="AW168" s="157" t="s">
        <v>435</v>
      </c>
      <c r="AX168" s="149" t="s">
        <v>424</v>
      </c>
      <c r="AY168" s="150" t="s">
        <v>195</v>
      </c>
      <c r="AZ168" s="158" t="s">
        <v>136</v>
      </c>
      <c r="BA168" s="152">
        <v>43.201243818639668</v>
      </c>
      <c r="BB168" s="152">
        <v>3.54</v>
      </c>
      <c r="BC168" s="152">
        <v>1.6354962508842485</v>
      </c>
      <c r="BD168" s="152">
        <v>0.54900326202578786</v>
      </c>
      <c r="BE168" s="185">
        <f>LOG(Table17[[#This Row],[Column6]]/Table17[[#This Row],[Column5]])</f>
        <v>-1.0864929888584607</v>
      </c>
      <c r="BF168" s="61"/>
      <c r="BG168" s="61"/>
      <c r="BH168" s="61"/>
      <c r="BI168" s="61"/>
      <c r="BJ168" s="61"/>
      <c r="BK168" s="61"/>
      <c r="BL168" s="90"/>
      <c r="BM168" s="90"/>
      <c r="BN168" s="90"/>
      <c r="BO168" s="95"/>
      <c r="BP168" s="60"/>
      <c r="BQ168" s="92"/>
      <c r="BR168" s="60"/>
      <c r="BS168" s="60"/>
      <c r="BT168" s="60"/>
      <c r="BU168" s="60"/>
      <c r="BV168" s="60"/>
      <c r="BW168" s="60"/>
      <c r="BX168" s="64"/>
      <c r="BY168" s="60" t="s">
        <v>436</v>
      </c>
      <c r="BZ168" s="60" t="s">
        <v>430</v>
      </c>
      <c r="CA168" s="128" t="s">
        <v>45</v>
      </c>
      <c r="CB168" s="128" t="s">
        <v>45</v>
      </c>
      <c r="CC168" s="130">
        <v>93.551147144723515</v>
      </c>
      <c r="CD168" s="130">
        <v>13.874222704632075</v>
      </c>
      <c r="CE168" s="130">
        <v>1.97104911728305</v>
      </c>
      <c r="CF168" s="146">
        <v>1.1422086613770455</v>
      </c>
      <c r="CG168" s="186">
        <f>LOG(Table22[[#This Row],[OSA]]/Table22[[#This Row],[SA]])</f>
        <v>-0.82884045590600453</v>
      </c>
      <c r="CI168" s="60"/>
      <c r="CJ168" s="60"/>
      <c r="CK168" s="60"/>
      <c r="CL168" s="60"/>
    </row>
    <row r="169" spans="1:90" ht="14.25" customHeight="1">
      <c r="A169" s="227" t="s">
        <v>147</v>
      </c>
      <c r="B169" s="227" t="s">
        <v>151</v>
      </c>
      <c r="C169" s="227" t="s">
        <v>164</v>
      </c>
      <c r="D169" s="229" t="s">
        <v>235</v>
      </c>
      <c r="E169" s="231">
        <v>663.39</v>
      </c>
      <c r="F169" s="231">
        <v>21.350985756652562</v>
      </c>
      <c r="G169" s="230">
        <v>3.2184666269694392E-2</v>
      </c>
      <c r="H169" s="231">
        <f t="shared" si="10"/>
        <v>2.8217689206390681</v>
      </c>
      <c r="I169" s="231">
        <f t="shared" si="11"/>
        <v>1.3294179308267031</v>
      </c>
      <c r="K169" s="60"/>
      <c r="L169" s="60"/>
      <c r="M169" s="73"/>
      <c r="N169" s="60"/>
      <c r="O169" s="60"/>
      <c r="P169" s="60"/>
      <c r="Q169" s="60"/>
      <c r="R169" s="60"/>
      <c r="S169" s="60"/>
      <c r="T169" s="60"/>
      <c r="U169" s="60"/>
      <c r="V169" s="60"/>
      <c r="W169" s="60"/>
      <c r="X169" s="60"/>
      <c r="Y169" s="60"/>
      <c r="Z169" s="60"/>
      <c r="AA169" s="60"/>
      <c r="AB169" s="60"/>
      <c r="AC169" s="64"/>
      <c r="AD169" s="64"/>
      <c r="AW169" s="60"/>
      <c r="AX169" s="60"/>
      <c r="AY169" s="60"/>
      <c r="AZ169" s="60"/>
      <c r="BA169" s="60"/>
      <c r="BB169" s="60"/>
      <c r="BC169" s="60"/>
      <c r="BD169" s="60"/>
      <c r="BE169" s="60"/>
      <c r="BF169" s="60"/>
      <c r="BG169" s="60"/>
      <c r="BH169" s="60"/>
      <c r="BI169" s="71"/>
      <c r="BJ169" s="71"/>
      <c r="BK169" s="71"/>
      <c r="BL169" s="71"/>
      <c r="BM169" s="71"/>
      <c r="BN169" s="71"/>
      <c r="BO169" s="71"/>
      <c r="BP169" s="60"/>
      <c r="BQ169" s="92"/>
      <c r="BR169" s="60"/>
      <c r="BS169" s="60"/>
      <c r="BT169" s="60"/>
      <c r="BU169" s="60"/>
      <c r="BV169" s="60"/>
      <c r="BW169" s="60"/>
      <c r="BX169" s="64"/>
      <c r="BY169" s="60" t="s">
        <v>436</v>
      </c>
      <c r="BZ169" s="60" t="s">
        <v>430</v>
      </c>
      <c r="CA169" s="128" t="s">
        <v>45</v>
      </c>
      <c r="CB169" s="128" t="s">
        <v>45</v>
      </c>
      <c r="CC169" s="130">
        <v>169.62385506564101</v>
      </c>
      <c r="CD169" s="130">
        <v>45.484056978489356</v>
      </c>
      <c r="CE169" s="130">
        <v>2.2294869292581994</v>
      </c>
      <c r="CF169" s="146">
        <v>1.6578591949073169</v>
      </c>
      <c r="CG169" s="186">
        <f>LOG(Table22[[#This Row],[OSA]]/Table22[[#This Row],[SA]])</f>
        <v>-0.57162773435088243</v>
      </c>
      <c r="CI169" s="60"/>
      <c r="CJ169" s="60"/>
      <c r="CK169" s="60"/>
      <c r="CL169" s="60"/>
    </row>
    <row r="170" spans="1:90" ht="14.25" customHeight="1">
      <c r="A170" s="227" t="s">
        <v>147</v>
      </c>
      <c r="B170" s="227" t="s">
        <v>151</v>
      </c>
      <c r="C170" s="227" t="s">
        <v>164</v>
      </c>
      <c r="D170" s="229" t="s">
        <v>235</v>
      </c>
      <c r="E170" s="231">
        <v>168.48</v>
      </c>
      <c r="F170" s="231">
        <v>6.1275150449576872</v>
      </c>
      <c r="G170" s="230">
        <v>3.6369391292483899E-2</v>
      </c>
      <c r="H170" s="231">
        <f t="shared" si="10"/>
        <v>2.2265483538414115</v>
      </c>
      <c r="I170" s="231">
        <f t="shared" si="11"/>
        <v>0.78728438625362718</v>
      </c>
      <c r="K170" s="60"/>
      <c r="L170" s="60"/>
      <c r="M170" s="73"/>
      <c r="N170" s="60"/>
      <c r="O170" s="60"/>
      <c r="P170" s="60"/>
      <c r="Q170" s="60"/>
      <c r="R170" s="60"/>
      <c r="S170" s="60"/>
      <c r="T170" s="60"/>
      <c r="U170" s="60"/>
      <c r="V170" s="60"/>
      <c r="W170" s="60"/>
      <c r="X170" s="60"/>
      <c r="Y170" s="60"/>
      <c r="Z170" s="60"/>
      <c r="AA170" s="60"/>
      <c r="AB170" s="60"/>
      <c r="AC170" s="64"/>
      <c r="AD170" s="64"/>
      <c r="AW170" s="60"/>
      <c r="AX170" s="60"/>
      <c r="AY170" s="60"/>
      <c r="AZ170" s="60"/>
      <c r="BA170" s="60"/>
      <c r="BB170" s="60"/>
      <c r="BC170" s="60"/>
      <c r="BD170" s="60"/>
      <c r="BE170" s="60"/>
      <c r="BF170" s="60"/>
      <c r="BG170" s="60"/>
      <c r="BH170" s="60"/>
      <c r="BI170" s="60"/>
      <c r="BJ170" s="60"/>
      <c r="BK170" s="60"/>
      <c r="BL170" s="60"/>
      <c r="BM170" s="60"/>
      <c r="BN170" s="60"/>
      <c r="BO170" s="60"/>
      <c r="BP170" s="60"/>
      <c r="BQ170" s="92"/>
      <c r="BR170" s="60"/>
      <c r="BS170" s="60"/>
      <c r="BT170" s="60"/>
      <c r="BU170" s="60"/>
      <c r="BV170" s="60"/>
      <c r="BW170" s="60"/>
      <c r="BX170" s="64"/>
      <c r="BY170" s="60" t="s">
        <v>436</v>
      </c>
      <c r="BZ170" s="60" t="s">
        <v>430</v>
      </c>
      <c r="CA170" s="128" t="s">
        <v>45</v>
      </c>
      <c r="CB170" s="128" t="s">
        <v>45</v>
      </c>
      <c r="CC170" s="130">
        <v>107.14338913214918</v>
      </c>
      <c r="CD170" s="130">
        <v>18.020254000807391</v>
      </c>
      <c r="CE170" s="130">
        <v>2.0299653797455535</v>
      </c>
      <c r="CF170" s="146">
        <v>1.2557609081952978</v>
      </c>
      <c r="CG170" s="186">
        <f>LOG(Table22[[#This Row],[OSA]]/Table22[[#This Row],[SA]])</f>
        <v>-0.77420447155025562</v>
      </c>
      <c r="CI170" s="60"/>
      <c r="CJ170" s="60"/>
      <c r="CK170" s="60"/>
      <c r="CL170" s="60"/>
    </row>
    <row r="171" spans="1:90" ht="14.25" customHeight="1">
      <c r="A171" s="227" t="s">
        <v>147</v>
      </c>
      <c r="B171" s="227" t="s">
        <v>151</v>
      </c>
      <c r="C171" s="227" t="s">
        <v>164</v>
      </c>
      <c r="D171" s="229" t="s">
        <v>235</v>
      </c>
      <c r="E171" s="231">
        <v>458.298</v>
      </c>
      <c r="F171" s="231">
        <v>27.619502134005721</v>
      </c>
      <c r="G171" s="230">
        <v>6.0265377841504264E-2</v>
      </c>
      <c r="H171" s="231">
        <f t="shared" si="10"/>
        <v>2.6611479619996219</v>
      </c>
      <c r="I171" s="231">
        <f t="shared" si="11"/>
        <v>1.441215845770389</v>
      </c>
      <c r="K171" s="60"/>
      <c r="L171" s="60"/>
      <c r="M171" s="73"/>
      <c r="N171" s="60"/>
      <c r="O171" s="60"/>
      <c r="P171" s="60"/>
      <c r="Q171" s="60"/>
      <c r="R171" s="60"/>
      <c r="S171" s="60"/>
      <c r="T171" s="60"/>
      <c r="U171" s="60"/>
      <c r="V171" s="60"/>
      <c r="W171" s="60"/>
      <c r="X171" s="60"/>
      <c r="Y171" s="60"/>
      <c r="Z171" s="60"/>
      <c r="AA171" s="60"/>
      <c r="AB171" s="60"/>
      <c r="AC171" s="64"/>
      <c r="AD171" s="64"/>
      <c r="AW171" s="60"/>
      <c r="AX171" s="60"/>
      <c r="AY171" s="60"/>
      <c r="AZ171" s="60"/>
      <c r="BA171" s="60"/>
      <c r="BB171" s="60"/>
      <c r="BC171" s="60"/>
      <c r="BD171" s="60"/>
      <c r="BE171" s="60"/>
      <c r="BF171" s="60"/>
      <c r="BG171" s="60"/>
      <c r="BH171" s="60"/>
      <c r="BI171" s="60"/>
      <c r="BJ171" s="60"/>
      <c r="BK171" s="60"/>
      <c r="BL171" s="60"/>
      <c r="BM171" s="60"/>
      <c r="BN171" s="60"/>
      <c r="BO171" s="60"/>
      <c r="BP171" s="60"/>
      <c r="BQ171" s="92"/>
      <c r="BR171" s="60"/>
      <c r="BS171" s="60"/>
      <c r="BT171" s="60"/>
      <c r="BU171" s="60"/>
      <c r="BV171" s="60"/>
      <c r="BW171" s="60"/>
      <c r="BX171" s="64"/>
      <c r="BY171" s="60" t="s">
        <v>436</v>
      </c>
      <c r="BZ171" s="60" t="s">
        <v>430</v>
      </c>
      <c r="CA171" s="128" t="s">
        <v>45</v>
      </c>
      <c r="CB171" s="128" t="s">
        <v>45</v>
      </c>
      <c r="CC171" s="130">
        <v>197.51570004237459</v>
      </c>
      <c r="CD171" s="130">
        <v>59.720419707680541</v>
      </c>
      <c r="CE171" s="130">
        <v>2.2956016223461302</v>
      </c>
      <c r="CF171" s="146">
        <v>1.7761228512313059</v>
      </c>
      <c r="CG171" s="186">
        <f>LOG(Table22[[#This Row],[OSA]]/Table22[[#This Row],[SA]])</f>
        <v>-0.5194787711148241</v>
      </c>
      <c r="CI171" s="60"/>
      <c r="CJ171" s="60"/>
      <c r="CK171" s="60"/>
      <c r="CL171" s="60"/>
    </row>
    <row r="172" spans="1:90" ht="14.25" customHeight="1">
      <c r="A172" s="227" t="s">
        <v>147</v>
      </c>
      <c r="B172" s="227" t="s">
        <v>151</v>
      </c>
      <c r="C172" s="227" t="s">
        <v>164</v>
      </c>
      <c r="D172" s="229" t="s">
        <v>235</v>
      </c>
      <c r="E172" s="231">
        <v>464.625</v>
      </c>
      <c r="F172" s="231">
        <v>19.740186535366647</v>
      </c>
      <c r="G172" s="230">
        <v>4.2486277181311052E-2</v>
      </c>
      <c r="H172" s="231">
        <f t="shared" si="10"/>
        <v>2.6671025741037822</v>
      </c>
      <c r="I172" s="231">
        <f t="shared" si="11"/>
        <v>1.2953512522291424</v>
      </c>
      <c r="K172" s="60"/>
      <c r="L172" s="60"/>
      <c r="M172" s="73"/>
      <c r="N172" s="60"/>
      <c r="O172" s="60"/>
      <c r="P172" s="60"/>
      <c r="Q172" s="60"/>
      <c r="R172" s="60"/>
      <c r="S172" s="60"/>
      <c r="T172" s="60"/>
      <c r="U172" s="60"/>
      <c r="V172" s="60"/>
      <c r="W172" s="60"/>
      <c r="X172" s="60"/>
      <c r="Y172" s="60"/>
      <c r="Z172" s="60"/>
      <c r="AA172" s="60"/>
      <c r="AB172" s="60"/>
      <c r="AC172" s="64"/>
      <c r="AD172" s="64"/>
      <c r="AW172" s="60"/>
      <c r="AX172" s="60"/>
      <c r="AY172" s="60"/>
      <c r="AZ172" s="60"/>
      <c r="BA172" s="60"/>
      <c r="BB172" s="60"/>
      <c r="BC172" s="60"/>
      <c r="BD172" s="60"/>
      <c r="BE172" s="60"/>
      <c r="BF172" s="60"/>
      <c r="BG172" s="60"/>
      <c r="BH172" s="60"/>
      <c r="BI172" s="60"/>
      <c r="BJ172" s="60"/>
      <c r="BK172" s="60"/>
      <c r="BL172" s="60"/>
      <c r="BM172" s="60"/>
      <c r="BN172" s="60"/>
      <c r="BO172" s="60"/>
      <c r="BP172" s="60"/>
      <c r="BQ172" s="92"/>
      <c r="BR172" s="60"/>
      <c r="BS172" s="60"/>
      <c r="BT172" s="60"/>
      <c r="BU172" s="60"/>
      <c r="BV172" s="60"/>
      <c r="BW172" s="60"/>
      <c r="BX172" s="64"/>
      <c r="BY172" s="60" t="s">
        <v>436</v>
      </c>
      <c r="BZ172" s="60" t="s">
        <v>430</v>
      </c>
      <c r="CA172" s="128" t="s">
        <v>45</v>
      </c>
      <c r="CB172" s="128" t="s">
        <v>45</v>
      </c>
      <c r="CC172" s="130">
        <v>116.62502991994856</v>
      </c>
      <c r="CD172" s="130">
        <v>19.79234787688106</v>
      </c>
      <c r="CE172" s="130">
        <v>2.0667917681720644</v>
      </c>
      <c r="CF172" s="146">
        <v>1.2964973156562103</v>
      </c>
      <c r="CG172" s="186">
        <f>LOG(Table22[[#This Row],[OSA]]/Table22[[#This Row],[SA]])</f>
        <v>-0.77029445251585438</v>
      </c>
      <c r="CI172" s="60"/>
      <c r="CJ172" s="60"/>
      <c r="CK172" s="60"/>
      <c r="CL172" s="60"/>
    </row>
    <row r="173" spans="1:90" ht="14.25" customHeight="1">
      <c r="A173" s="227" t="s">
        <v>147</v>
      </c>
      <c r="B173" s="227" t="s">
        <v>151</v>
      </c>
      <c r="C173" s="227" t="s">
        <v>164</v>
      </c>
      <c r="D173" s="229" t="s">
        <v>235</v>
      </c>
      <c r="E173" s="231">
        <v>123.32249999999998</v>
      </c>
      <c r="F173" s="231">
        <v>5.7562383937129118</v>
      </c>
      <c r="G173" s="230">
        <v>4.667630313781275E-2</v>
      </c>
      <c r="H173" s="231">
        <f t="shared" si="10"/>
        <v>2.0910423201835626</v>
      </c>
      <c r="I173" s="231">
        <f t="shared" si="11"/>
        <v>0.76013877187507928</v>
      </c>
      <c r="K173" s="60"/>
      <c r="L173" s="60"/>
      <c r="M173" s="73"/>
      <c r="N173" s="60"/>
      <c r="O173" s="60"/>
      <c r="P173" s="60"/>
      <c r="Q173" s="60"/>
      <c r="R173" s="60"/>
      <c r="S173" s="60"/>
      <c r="T173" s="60"/>
      <c r="U173" s="60"/>
      <c r="V173" s="60"/>
      <c r="W173" s="60"/>
      <c r="X173" s="60"/>
      <c r="Y173" s="60"/>
      <c r="Z173" s="60"/>
      <c r="AA173" s="60"/>
      <c r="AB173" s="60"/>
      <c r="AC173" s="64"/>
      <c r="AD173" s="64"/>
      <c r="AW173" s="60"/>
      <c r="AX173" s="60"/>
      <c r="AY173" s="60"/>
      <c r="AZ173" s="60"/>
      <c r="BA173" s="60"/>
      <c r="BB173" s="60"/>
      <c r="BC173" s="60"/>
      <c r="BD173" s="60"/>
      <c r="BE173" s="60"/>
      <c r="BF173" s="60"/>
      <c r="BG173" s="60"/>
      <c r="BH173" s="60"/>
      <c r="BI173" s="60"/>
      <c r="BJ173" s="60"/>
      <c r="BK173" s="60"/>
      <c r="BL173" s="60"/>
      <c r="BM173" s="60"/>
      <c r="BN173" s="60"/>
      <c r="BO173" s="60"/>
      <c r="BP173" s="60"/>
      <c r="BQ173" s="92"/>
      <c r="BR173" s="60"/>
      <c r="BS173" s="60"/>
      <c r="BT173" s="60"/>
      <c r="BU173" s="60"/>
      <c r="BV173" s="60"/>
      <c r="BW173" s="60"/>
      <c r="BX173" s="64"/>
      <c r="BY173" s="60" t="s">
        <v>436</v>
      </c>
      <c r="BZ173" s="60" t="s">
        <v>430</v>
      </c>
      <c r="CA173" s="128" t="s">
        <v>45</v>
      </c>
      <c r="CB173" s="128" t="s">
        <v>45</v>
      </c>
      <c r="CC173" s="130">
        <v>166.79924911079843</v>
      </c>
      <c r="CD173" s="130">
        <v>40.376455642283076</v>
      </c>
      <c r="CE173" s="130">
        <v>2.2221940912191611</v>
      </c>
      <c r="CF173" s="146">
        <v>1.6061281927017717</v>
      </c>
      <c r="CG173" s="186">
        <f>LOG(Table22[[#This Row],[OSA]]/Table22[[#This Row],[SA]])</f>
        <v>-0.61606589851738958</v>
      </c>
      <c r="CI173" s="60"/>
      <c r="CJ173" s="60"/>
      <c r="CK173" s="60"/>
      <c r="CL173" s="60"/>
    </row>
    <row r="174" spans="1:90" ht="14.25" customHeight="1">
      <c r="A174" s="227" t="s">
        <v>147</v>
      </c>
      <c r="B174" s="227" t="s">
        <v>151</v>
      </c>
      <c r="C174" s="227" t="s">
        <v>164</v>
      </c>
      <c r="D174" s="229" t="s">
        <v>235</v>
      </c>
      <c r="E174" s="231">
        <v>160.65</v>
      </c>
      <c r="F174" s="231">
        <v>4.6570725785477238</v>
      </c>
      <c r="G174" s="230">
        <v>2.8988936063166659E-2</v>
      </c>
      <c r="H174" s="231">
        <f t="shared" si="10"/>
        <v>2.2058807298875367</v>
      </c>
      <c r="I174" s="231">
        <f t="shared" si="11"/>
        <v>0.66811300628513914</v>
      </c>
      <c r="K174" s="60"/>
      <c r="L174" s="60"/>
      <c r="M174" s="73"/>
      <c r="N174" s="60"/>
      <c r="O174" s="60"/>
      <c r="P174" s="60"/>
      <c r="Q174" s="60"/>
      <c r="R174" s="60"/>
      <c r="S174" s="60"/>
      <c r="T174" s="60"/>
      <c r="U174" s="60"/>
      <c r="V174" s="60"/>
      <c r="W174" s="60"/>
      <c r="X174" s="60"/>
      <c r="Y174" s="60"/>
      <c r="Z174" s="60"/>
      <c r="AA174" s="60"/>
      <c r="AB174" s="60"/>
      <c r="AC174" s="64"/>
      <c r="AD174" s="64"/>
      <c r="AW174" s="60"/>
      <c r="AX174" s="60"/>
      <c r="AY174" s="60"/>
      <c r="AZ174" s="60"/>
      <c r="BA174" s="60"/>
      <c r="BB174" s="60"/>
      <c r="BC174" s="60"/>
      <c r="BD174" s="60"/>
      <c r="BE174" s="60"/>
      <c r="BF174" s="60"/>
      <c r="BG174" s="60"/>
      <c r="BH174" s="60"/>
      <c r="BI174" s="60"/>
      <c r="BJ174" s="60"/>
      <c r="BK174" s="60"/>
      <c r="BL174" s="60"/>
      <c r="BM174" s="60"/>
      <c r="BN174" s="60"/>
      <c r="BO174" s="60"/>
      <c r="BP174" s="60"/>
      <c r="BQ174" s="92"/>
      <c r="BR174" s="60"/>
      <c r="BS174" s="60"/>
      <c r="BT174" s="60"/>
      <c r="BU174" s="60"/>
      <c r="BV174" s="60"/>
      <c r="BW174" s="60"/>
      <c r="BX174" s="64"/>
      <c r="BY174" s="60" t="s">
        <v>436</v>
      </c>
      <c r="BZ174" s="60" t="s">
        <v>430</v>
      </c>
      <c r="CA174" s="128" t="s">
        <v>45</v>
      </c>
      <c r="CB174" s="128" t="s">
        <v>45</v>
      </c>
      <c r="CC174" s="130">
        <v>110.16811453902544</v>
      </c>
      <c r="CD174" s="130">
        <v>16.546847046273779</v>
      </c>
      <c r="CE174" s="130">
        <v>2.0420559168070849</v>
      </c>
      <c r="CF174" s="146">
        <v>1.2187152524406939</v>
      </c>
      <c r="CG174" s="186">
        <f>LOG(Table22[[#This Row],[OSA]]/Table22[[#This Row],[SA]])</f>
        <v>-0.8233406643663912</v>
      </c>
      <c r="CI174" s="60"/>
      <c r="CJ174" s="60"/>
      <c r="CK174" s="60"/>
      <c r="CL174" s="60"/>
    </row>
    <row r="175" spans="1:90" ht="14.25" customHeight="1">
      <c r="A175" s="227" t="s">
        <v>147</v>
      </c>
      <c r="B175" s="227" t="s">
        <v>151</v>
      </c>
      <c r="C175" s="227" t="s">
        <v>164</v>
      </c>
      <c r="D175" s="229" t="s">
        <v>235</v>
      </c>
      <c r="E175" s="231">
        <v>880.42500000000007</v>
      </c>
      <c r="F175" s="231">
        <v>33.360915244769636</v>
      </c>
      <c r="G175" s="230">
        <v>3.7891830927983226E-2</v>
      </c>
      <c r="H175" s="231">
        <f t="shared" si="10"/>
        <v>2.9446923660120428</v>
      </c>
      <c r="I175" s="231">
        <f t="shared" si="11"/>
        <v>1.523237956842816</v>
      </c>
      <c r="K175" s="60"/>
      <c r="L175" s="60"/>
      <c r="M175" s="73"/>
      <c r="N175" s="60"/>
      <c r="O175" s="60"/>
      <c r="P175" s="60"/>
      <c r="Q175" s="60"/>
      <c r="R175" s="60"/>
      <c r="S175" s="60"/>
      <c r="T175" s="60"/>
      <c r="U175" s="60"/>
      <c r="V175" s="60"/>
      <c r="W175" s="60"/>
      <c r="X175" s="60"/>
      <c r="Y175" s="60"/>
      <c r="Z175" s="60"/>
      <c r="AA175" s="60"/>
      <c r="AB175" s="60"/>
      <c r="AC175" s="64"/>
      <c r="AD175" s="64"/>
      <c r="AW175" s="60"/>
      <c r="AX175" s="60"/>
      <c r="AY175" s="60"/>
      <c r="AZ175" s="60"/>
      <c r="BA175" s="60"/>
      <c r="BB175" s="60"/>
      <c r="BC175" s="60"/>
      <c r="BD175" s="60"/>
      <c r="BE175" s="60"/>
      <c r="BF175" s="60"/>
      <c r="BG175" s="60"/>
      <c r="BH175" s="60"/>
      <c r="BI175" s="60"/>
      <c r="BJ175" s="60"/>
      <c r="BK175" s="60"/>
      <c r="BL175" s="60"/>
      <c r="BM175" s="60"/>
      <c r="BN175" s="60"/>
      <c r="BO175" s="60"/>
      <c r="BP175" s="60"/>
      <c r="BQ175" s="92"/>
      <c r="BR175" s="60"/>
      <c r="BS175" s="60"/>
      <c r="BT175" s="60"/>
      <c r="BU175" s="60"/>
      <c r="BV175" s="60"/>
      <c r="BW175" s="60"/>
      <c r="BX175" s="64"/>
      <c r="BY175" s="60" t="s">
        <v>436</v>
      </c>
      <c r="BZ175" s="60" t="s">
        <v>430</v>
      </c>
      <c r="CA175" s="128" t="s">
        <v>45</v>
      </c>
      <c r="CB175" s="128" t="s">
        <v>45</v>
      </c>
      <c r="CC175" s="130">
        <v>116.82106530153256</v>
      </c>
      <c r="CD175" s="130">
        <v>17.646011775948509</v>
      </c>
      <c r="CE175" s="130">
        <v>2.0675211622911744</v>
      </c>
      <c r="CF175" s="146">
        <v>1.2466465647143417</v>
      </c>
      <c r="CG175" s="186">
        <f>LOG(Table22[[#This Row],[OSA]]/Table22[[#This Row],[SA]])</f>
        <v>-0.8208745975768329</v>
      </c>
      <c r="CI175" s="60"/>
      <c r="CJ175" s="60"/>
      <c r="CK175" s="60"/>
      <c r="CL175" s="60"/>
    </row>
    <row r="176" spans="1:90" ht="14.25" customHeight="1">
      <c r="A176" s="227" t="s">
        <v>147</v>
      </c>
      <c r="B176" s="227" t="s">
        <v>151</v>
      </c>
      <c r="C176" s="227" t="s">
        <v>164</v>
      </c>
      <c r="D176" s="229" t="s">
        <v>235</v>
      </c>
      <c r="E176" s="231">
        <v>411.07499999999999</v>
      </c>
      <c r="F176" s="231">
        <v>13.552242347953753</v>
      </c>
      <c r="G176" s="230">
        <v>3.2967809640464037E-2</v>
      </c>
      <c r="H176" s="231">
        <f t="shared" si="10"/>
        <v>2.6139210654639005</v>
      </c>
      <c r="I176" s="231">
        <f t="shared" si="11"/>
        <v>1.1320111593265032</v>
      </c>
      <c r="K176" s="60"/>
      <c r="L176" s="60"/>
      <c r="M176" s="73"/>
      <c r="N176" s="60"/>
      <c r="O176" s="60"/>
      <c r="P176" s="60"/>
      <c r="Q176" s="60"/>
      <c r="R176" s="60"/>
      <c r="S176" s="60"/>
      <c r="T176" s="60"/>
      <c r="U176" s="60"/>
      <c r="V176" s="60"/>
      <c r="W176" s="60"/>
      <c r="X176" s="60"/>
      <c r="Y176" s="60"/>
      <c r="Z176" s="60"/>
      <c r="AA176" s="60"/>
      <c r="AB176" s="60"/>
      <c r="AC176" s="64"/>
      <c r="AD176" s="64"/>
      <c r="AW176" s="60"/>
      <c r="AX176" s="60"/>
      <c r="AY176" s="60"/>
      <c r="AZ176" s="60"/>
      <c r="BA176" s="60"/>
      <c r="BB176" s="60"/>
      <c r="BC176" s="60"/>
      <c r="BD176" s="60"/>
      <c r="BE176" s="60"/>
      <c r="BF176" s="60"/>
      <c r="BG176" s="60"/>
      <c r="BH176" s="60"/>
      <c r="BI176" s="60"/>
      <c r="BJ176" s="60"/>
      <c r="BK176" s="60"/>
      <c r="BL176" s="60"/>
      <c r="BM176" s="60"/>
      <c r="BN176" s="60"/>
      <c r="BO176" s="60"/>
      <c r="BP176" s="60"/>
      <c r="BQ176" s="92"/>
      <c r="BR176" s="60"/>
      <c r="BS176" s="60"/>
      <c r="BT176" s="60"/>
      <c r="BU176" s="60"/>
      <c r="BV176" s="60"/>
      <c r="BW176" s="60"/>
      <c r="BX176" s="64"/>
      <c r="BY176" s="60" t="s">
        <v>436</v>
      </c>
      <c r="BZ176" s="60" t="s">
        <v>430</v>
      </c>
      <c r="CA176" s="128" t="s">
        <v>45</v>
      </c>
      <c r="CB176" s="128" t="s">
        <v>45</v>
      </c>
      <c r="CC176" s="130">
        <v>235.91852863985628</v>
      </c>
      <c r="CD176" s="130">
        <v>69.989657773734862</v>
      </c>
      <c r="CE176" s="130">
        <v>2.3727620509748033</v>
      </c>
      <c r="CF176" s="146">
        <v>1.8450338699623094</v>
      </c>
      <c r="CG176" s="186">
        <f>LOG(Table22[[#This Row],[OSA]]/Table22[[#This Row],[SA]])</f>
        <v>-0.52772818101249375</v>
      </c>
      <c r="CI176" s="60"/>
      <c r="CJ176" s="60"/>
      <c r="CK176" s="60"/>
      <c r="CL176" s="60"/>
    </row>
    <row r="177" spans="1:90" ht="14.25" customHeight="1">
      <c r="A177" s="227" t="s">
        <v>147</v>
      </c>
      <c r="B177" s="227" t="s">
        <v>151</v>
      </c>
      <c r="C177" s="227" t="s">
        <v>164</v>
      </c>
      <c r="D177" s="229" t="s">
        <v>235</v>
      </c>
      <c r="E177" s="231">
        <v>479.7</v>
      </c>
      <c r="F177" s="231">
        <v>27.088370257919451</v>
      </c>
      <c r="G177" s="230">
        <v>5.6469398077797481E-2</v>
      </c>
      <c r="H177" s="231">
        <f t="shared" si="10"/>
        <v>2.6809697184658972</v>
      </c>
      <c r="I177" s="231">
        <f t="shared" si="11"/>
        <v>1.4327828769680622</v>
      </c>
      <c r="K177" s="60"/>
      <c r="L177" s="60"/>
      <c r="M177" s="73"/>
      <c r="N177" s="60"/>
      <c r="O177" s="60"/>
      <c r="P177" s="60"/>
      <c r="Q177" s="60"/>
      <c r="R177" s="60"/>
      <c r="S177" s="60"/>
      <c r="T177" s="60"/>
      <c r="U177" s="60"/>
      <c r="V177" s="60"/>
      <c r="W177" s="60"/>
      <c r="X177" s="60"/>
      <c r="Y177" s="60"/>
      <c r="Z177" s="60"/>
      <c r="AA177" s="60"/>
      <c r="AB177" s="60"/>
      <c r="AC177" s="64"/>
      <c r="AD177" s="64"/>
      <c r="AW177" s="60"/>
      <c r="AX177" s="60"/>
      <c r="AY177" s="60"/>
      <c r="AZ177" s="60"/>
      <c r="BA177" s="60"/>
      <c r="BB177" s="60"/>
      <c r="BC177" s="60"/>
      <c r="BD177" s="60"/>
      <c r="BE177" s="60"/>
      <c r="BF177" s="60"/>
      <c r="BG177" s="60"/>
      <c r="BH177" s="60"/>
      <c r="BI177" s="60"/>
      <c r="BJ177" s="60"/>
      <c r="BK177" s="60"/>
      <c r="BL177" s="60"/>
      <c r="BM177" s="60"/>
      <c r="BN177" s="60"/>
      <c r="BO177" s="60"/>
      <c r="BP177" s="60"/>
      <c r="BQ177" s="92"/>
      <c r="BR177" s="60"/>
      <c r="BS177" s="60"/>
      <c r="BT177" s="60"/>
      <c r="BU177" s="60"/>
      <c r="BV177" s="60"/>
      <c r="BW177" s="60"/>
      <c r="BX177" s="64"/>
      <c r="BY177" s="60" t="s">
        <v>436</v>
      </c>
      <c r="BZ177" s="60" t="s">
        <v>430</v>
      </c>
      <c r="CA177" s="128" t="s">
        <v>45</v>
      </c>
      <c r="CB177" s="128" t="s">
        <v>45</v>
      </c>
      <c r="CC177" s="130">
        <v>137.23843303684527</v>
      </c>
      <c r="CD177" s="130">
        <v>23.15738630795742</v>
      </c>
      <c r="CE177" s="130">
        <v>2.1374757507180293</v>
      </c>
      <c r="CF177" s="146">
        <v>1.3646895405438653</v>
      </c>
      <c r="CG177" s="186">
        <f>LOG(Table22[[#This Row],[OSA]]/Table22[[#This Row],[SA]])</f>
        <v>-0.77278621017416382</v>
      </c>
      <c r="CI177" s="60"/>
      <c r="CJ177" s="60"/>
      <c r="CK177" s="60"/>
      <c r="CL177" s="60"/>
    </row>
    <row r="178" spans="1:90" ht="14.25" customHeight="1" thickBot="1">
      <c r="A178" s="227" t="s">
        <v>147</v>
      </c>
      <c r="B178" s="227" t="s">
        <v>153</v>
      </c>
      <c r="C178" s="229" t="s">
        <v>179</v>
      </c>
      <c r="D178" s="229" t="s">
        <v>236</v>
      </c>
      <c r="E178" s="230">
        <v>1.4569816649980905</v>
      </c>
      <c r="F178" s="230">
        <v>0.81430081581047431</v>
      </c>
      <c r="G178" s="230">
        <v>0.55889571939914673</v>
      </c>
      <c r="H178" s="231">
        <f t="shared" si="10"/>
        <v>0.16345408653988883</v>
      </c>
      <c r="I178" s="231">
        <f t="shared" si="11"/>
        <v>-8.921513010731047E-2</v>
      </c>
      <c r="K178" s="60"/>
      <c r="L178" s="60"/>
      <c r="M178" s="73"/>
      <c r="N178" s="60"/>
      <c r="O178" s="60"/>
      <c r="P178" s="60"/>
      <c r="Q178" s="60"/>
      <c r="R178" s="60"/>
      <c r="S178" s="60"/>
      <c r="T178" s="60"/>
      <c r="U178" s="60"/>
      <c r="V178" s="60"/>
      <c r="W178" s="60"/>
      <c r="X178" s="60"/>
      <c r="Y178" s="60"/>
      <c r="Z178" s="60"/>
      <c r="AA178" s="60"/>
      <c r="AB178" s="60"/>
      <c r="AC178" s="64"/>
      <c r="AD178" s="64"/>
      <c r="AW178" s="60"/>
      <c r="AX178" s="60"/>
      <c r="AY178" s="60"/>
      <c r="AZ178" s="60"/>
      <c r="BA178" s="60"/>
      <c r="BB178" s="60"/>
      <c r="BC178" s="60"/>
      <c r="BD178" s="60"/>
      <c r="BE178" s="60"/>
      <c r="BF178" s="60"/>
      <c r="BG178" s="60"/>
      <c r="BH178" s="60"/>
      <c r="BI178" s="60"/>
      <c r="BJ178" s="60"/>
      <c r="BK178" s="60"/>
      <c r="BL178" s="60"/>
      <c r="BM178" s="60"/>
      <c r="BN178" s="60"/>
      <c r="BO178" s="60"/>
      <c r="BP178" s="60"/>
      <c r="BQ178" s="94"/>
      <c r="BR178" s="90"/>
      <c r="BS178" s="90"/>
      <c r="BT178" s="90"/>
      <c r="BU178" s="90"/>
      <c r="BV178" s="90"/>
      <c r="BW178" s="90"/>
      <c r="BX178" s="150"/>
      <c r="BY178" s="61" t="s">
        <v>436</v>
      </c>
      <c r="BZ178" s="61" t="s">
        <v>430</v>
      </c>
      <c r="CA178" s="151" t="s">
        <v>45</v>
      </c>
      <c r="CB178" s="151" t="s">
        <v>45</v>
      </c>
      <c r="CC178" s="152">
        <v>133.7658735971998</v>
      </c>
      <c r="CD178" s="152">
        <v>20.669244926314306</v>
      </c>
      <c r="CE178" s="152">
        <v>2.1263453301820241</v>
      </c>
      <c r="CF178" s="153">
        <v>1.3153246115898041</v>
      </c>
      <c r="CG178" s="186">
        <f>LOG(Table22[[#This Row],[OSA]]/Table22[[#This Row],[SA]])</f>
        <v>-0.81102071859222002</v>
      </c>
      <c r="CI178" s="60"/>
      <c r="CJ178" s="60"/>
      <c r="CK178" s="60"/>
      <c r="CL178" s="60"/>
    </row>
    <row r="179" spans="1:90" ht="14.25" customHeight="1">
      <c r="A179" s="227" t="s">
        <v>147</v>
      </c>
      <c r="B179" s="227" t="s">
        <v>153</v>
      </c>
      <c r="C179" s="229" t="s">
        <v>179</v>
      </c>
      <c r="D179" s="229" t="s">
        <v>236</v>
      </c>
      <c r="E179" s="230">
        <v>2.3486366506619225</v>
      </c>
      <c r="F179" s="230">
        <v>0.93132514215669415</v>
      </c>
      <c r="G179" s="230">
        <v>0.39653862247879695</v>
      </c>
      <c r="H179" s="231">
        <f t="shared" ref="H179:H242" si="12">LOG(E179)</f>
        <v>0.3708158337983421</v>
      </c>
      <c r="I179" s="231">
        <f t="shared" ref="I179:I242" si="13">LOG(F179)</f>
        <v>-3.0898672624883623E-2</v>
      </c>
      <c r="K179" s="60"/>
      <c r="L179" s="60"/>
      <c r="M179" s="73"/>
      <c r="N179" s="60"/>
      <c r="O179" s="60"/>
      <c r="P179" s="60"/>
      <c r="Q179" s="60"/>
      <c r="R179" s="60"/>
      <c r="S179" s="60"/>
      <c r="T179" s="60"/>
      <c r="U179" s="60"/>
      <c r="V179" s="60"/>
      <c r="W179" s="60"/>
      <c r="X179" s="60"/>
      <c r="Y179" s="60"/>
      <c r="Z179" s="60"/>
      <c r="AA179" s="60"/>
      <c r="AB179" s="60"/>
      <c r="AC179" s="64"/>
      <c r="AD179" s="64"/>
      <c r="AW179" s="60"/>
      <c r="AX179" s="60"/>
      <c r="AY179" s="60"/>
      <c r="AZ179" s="60"/>
      <c r="BA179" s="60"/>
      <c r="BB179" s="60"/>
      <c r="BC179" s="60"/>
      <c r="BD179" s="60"/>
      <c r="BE179" s="60"/>
      <c r="BF179" s="60"/>
      <c r="BG179" s="60"/>
      <c r="BH179" s="60"/>
      <c r="BI179" s="60"/>
      <c r="BJ179" s="60"/>
      <c r="BK179" s="60"/>
      <c r="BL179" s="60"/>
      <c r="BM179" s="60"/>
      <c r="BN179" s="60"/>
      <c r="BO179" s="60"/>
      <c r="BP179" s="60"/>
      <c r="BQ179" s="60"/>
      <c r="BR179" s="60"/>
      <c r="BS179" s="60"/>
      <c r="BT179" s="60"/>
      <c r="BU179" s="60"/>
      <c r="BV179" s="60"/>
      <c r="BW179" s="60"/>
      <c r="BX179" s="64"/>
      <c r="BY179" s="64"/>
      <c r="BZ179" s="60"/>
      <c r="CA179" s="60"/>
      <c r="CB179" s="60"/>
      <c r="CC179" s="76"/>
      <c r="CD179" s="76"/>
      <c r="CE179" s="76"/>
      <c r="CF179" s="76"/>
      <c r="CG179" s="76"/>
      <c r="CH179" s="60"/>
      <c r="CI179" s="60"/>
      <c r="CJ179" s="60"/>
      <c r="CK179" s="60"/>
      <c r="CL179" s="60"/>
    </row>
    <row r="180" spans="1:90" ht="14.25" customHeight="1">
      <c r="A180" s="227" t="s">
        <v>147</v>
      </c>
      <c r="B180" s="227" t="s">
        <v>153</v>
      </c>
      <c r="C180" s="229" t="s">
        <v>179</v>
      </c>
      <c r="D180" s="229" t="s">
        <v>236</v>
      </c>
      <c r="E180" s="230">
        <v>1.5380494565764466</v>
      </c>
      <c r="F180" s="230">
        <v>0.52841588433380315</v>
      </c>
      <c r="G180" s="230">
        <v>0.3435623491002735</v>
      </c>
      <c r="H180" s="231">
        <f t="shared" si="12"/>
        <v>0.18697030059734504</v>
      </c>
      <c r="I180" s="231">
        <f t="shared" si="13"/>
        <v>-0.27702413584397284</v>
      </c>
      <c r="K180" s="60"/>
      <c r="L180" s="60"/>
      <c r="M180" s="73"/>
      <c r="N180" s="60"/>
      <c r="O180" s="60"/>
      <c r="P180" s="60"/>
      <c r="Q180" s="60"/>
      <c r="R180" s="60"/>
      <c r="S180" s="60"/>
      <c r="T180" s="60"/>
      <c r="U180" s="60"/>
      <c r="V180" s="60"/>
      <c r="W180" s="60"/>
      <c r="X180" s="60"/>
      <c r="Y180" s="60"/>
      <c r="Z180" s="60"/>
      <c r="AA180" s="60"/>
      <c r="AB180" s="60"/>
      <c r="AC180" s="64"/>
      <c r="AD180" s="64"/>
      <c r="AW180" s="60"/>
      <c r="AX180" s="60"/>
      <c r="AY180" s="60"/>
      <c r="AZ180" s="60"/>
      <c r="BA180" s="60"/>
      <c r="BB180" s="60"/>
      <c r="BC180" s="60"/>
      <c r="BD180" s="60"/>
      <c r="BE180" s="60"/>
      <c r="BF180" s="60"/>
      <c r="BG180" s="60"/>
      <c r="BH180" s="60"/>
      <c r="BI180" s="60"/>
      <c r="BJ180" s="60"/>
      <c r="BK180" s="60"/>
      <c r="BL180" s="60"/>
      <c r="BM180" s="60"/>
      <c r="BN180" s="60"/>
      <c r="BO180" s="60"/>
      <c r="BP180" s="60"/>
      <c r="BQ180" s="60"/>
      <c r="BR180" s="60"/>
      <c r="BS180" s="60"/>
      <c r="BT180" s="60"/>
      <c r="BU180" s="60"/>
      <c r="BV180" s="60"/>
      <c r="BW180" s="60"/>
      <c r="BX180" s="64"/>
      <c r="BY180" s="64"/>
      <c r="BZ180" s="60"/>
      <c r="CA180" s="60"/>
      <c r="CB180" s="60"/>
      <c r="CC180" s="76"/>
      <c r="CD180" s="76"/>
      <c r="CE180" s="76"/>
      <c r="CF180" s="76"/>
      <c r="CG180" s="76"/>
      <c r="CH180" s="60"/>
      <c r="CI180" s="60"/>
      <c r="CJ180" s="60"/>
      <c r="CK180" s="60"/>
      <c r="CL180" s="60"/>
    </row>
    <row r="181" spans="1:90" ht="14.25" customHeight="1">
      <c r="A181" s="227" t="s">
        <v>147</v>
      </c>
      <c r="B181" s="227" t="s">
        <v>153</v>
      </c>
      <c r="C181" s="229" t="s">
        <v>179</v>
      </c>
      <c r="D181" s="229" t="s">
        <v>236</v>
      </c>
      <c r="E181" s="230">
        <v>1.1696972474597533</v>
      </c>
      <c r="F181" s="230">
        <v>0.4085641245993526</v>
      </c>
      <c r="G181" s="230">
        <v>0.34929048989953304</v>
      </c>
      <c r="H181" s="231">
        <f t="shared" si="12"/>
        <v>6.8073467923851577E-2</v>
      </c>
      <c r="I181" s="231">
        <f t="shared" si="13"/>
        <v>-0.38873977077397465</v>
      </c>
      <c r="K181" s="60"/>
      <c r="L181" s="60"/>
      <c r="M181" s="73"/>
      <c r="N181" s="60"/>
      <c r="O181" s="60"/>
      <c r="P181" s="60"/>
      <c r="Q181" s="60"/>
      <c r="R181" s="60"/>
      <c r="S181" s="60"/>
      <c r="T181" s="60"/>
      <c r="U181" s="60"/>
      <c r="V181" s="60"/>
      <c r="W181" s="60"/>
      <c r="X181" s="60"/>
      <c r="Y181" s="60"/>
      <c r="Z181" s="60"/>
      <c r="AA181" s="60"/>
      <c r="AB181" s="60"/>
      <c r="AC181" s="64"/>
      <c r="AD181" s="64"/>
      <c r="AW181" s="60"/>
      <c r="AX181" s="60"/>
      <c r="AY181" s="60"/>
      <c r="AZ181" s="60"/>
      <c r="BA181" s="60"/>
      <c r="BB181" s="60"/>
      <c r="BC181" s="60"/>
      <c r="BD181" s="60"/>
      <c r="BE181" s="60"/>
      <c r="BF181" s="60"/>
      <c r="BG181" s="60"/>
      <c r="BH181" s="60"/>
      <c r="BI181" s="60"/>
      <c r="BJ181" s="60"/>
      <c r="BK181" s="60"/>
      <c r="BL181" s="60"/>
      <c r="BM181" s="60"/>
      <c r="BN181" s="60"/>
      <c r="BO181" s="60"/>
      <c r="BP181" s="60"/>
      <c r="BQ181" s="60"/>
      <c r="BR181" s="60"/>
      <c r="BS181" s="60"/>
      <c r="BT181" s="60"/>
      <c r="BU181" s="60"/>
      <c r="BV181" s="60"/>
      <c r="BW181" s="60"/>
      <c r="BX181" s="64"/>
      <c r="BY181" s="64"/>
      <c r="BZ181" s="60"/>
      <c r="CA181" s="60"/>
      <c r="CB181" s="60"/>
      <c r="CC181" s="76"/>
      <c r="CD181" s="76"/>
      <c r="CE181" s="76"/>
      <c r="CF181" s="76"/>
      <c r="CG181" s="76"/>
      <c r="CH181" s="60"/>
      <c r="CI181" s="60"/>
      <c r="CJ181" s="60"/>
      <c r="CK181" s="60"/>
      <c r="CL181" s="60"/>
    </row>
    <row r="182" spans="1:90" ht="14.25" customHeight="1">
      <c r="A182" s="227" t="s">
        <v>147</v>
      </c>
      <c r="B182" s="227" t="s">
        <v>153</v>
      </c>
      <c r="C182" s="229" t="s">
        <v>179</v>
      </c>
      <c r="D182" s="229" t="s">
        <v>236</v>
      </c>
      <c r="E182" s="230">
        <v>0.57527826545265637</v>
      </c>
      <c r="F182" s="230">
        <v>0.26405086253422205</v>
      </c>
      <c r="G182" s="230">
        <v>0.45899676450744104</v>
      </c>
      <c r="H182" s="231">
        <f t="shared" si="12"/>
        <v>-0.24012203371356994</v>
      </c>
      <c r="I182" s="231">
        <f t="shared" si="13"/>
        <v>-0.57831240953037644</v>
      </c>
      <c r="K182" s="60"/>
      <c r="L182" s="60"/>
      <c r="M182" s="73"/>
      <c r="N182" s="60"/>
      <c r="O182" s="60"/>
      <c r="P182" s="60"/>
      <c r="Q182" s="60"/>
      <c r="R182" s="60"/>
      <c r="S182" s="60"/>
      <c r="T182" s="60"/>
      <c r="U182" s="60"/>
      <c r="V182" s="60"/>
      <c r="W182" s="60"/>
      <c r="X182" s="60"/>
      <c r="Y182" s="60"/>
      <c r="Z182" s="60"/>
      <c r="AA182" s="60"/>
      <c r="AB182" s="60"/>
      <c r="AC182" s="64"/>
      <c r="AD182" s="64"/>
      <c r="AW182" s="60"/>
      <c r="AX182" s="60"/>
      <c r="AY182" s="60"/>
      <c r="AZ182" s="60"/>
      <c r="BA182" s="60"/>
      <c r="BB182" s="60"/>
      <c r="BC182" s="60"/>
      <c r="BD182" s="60"/>
      <c r="BE182" s="60"/>
      <c r="BF182" s="60"/>
      <c r="BG182" s="60"/>
      <c r="BH182" s="60"/>
      <c r="BI182" s="60"/>
      <c r="BJ182" s="60"/>
      <c r="BK182" s="60"/>
      <c r="BL182" s="60"/>
      <c r="BM182" s="60"/>
      <c r="BN182" s="60"/>
      <c r="BO182" s="60"/>
      <c r="BP182" s="60"/>
      <c r="BQ182" s="60"/>
      <c r="BR182" s="60"/>
      <c r="BS182" s="60"/>
      <c r="BT182" s="60"/>
      <c r="BU182" s="60"/>
      <c r="BV182" s="60"/>
      <c r="BW182" s="60"/>
      <c r="BX182" s="64"/>
      <c r="BY182" s="64"/>
      <c r="BZ182" s="60"/>
      <c r="CA182" s="60"/>
      <c r="CB182" s="60"/>
      <c r="CC182" s="76"/>
      <c r="CD182" s="76"/>
      <c r="CE182" s="76"/>
      <c r="CF182" s="76"/>
      <c r="CG182" s="76"/>
      <c r="CH182" s="60"/>
      <c r="CI182" s="60"/>
      <c r="CJ182" s="60"/>
      <c r="CK182" s="60"/>
      <c r="CL182" s="60"/>
    </row>
    <row r="183" spans="1:90" ht="14.25" customHeight="1">
      <c r="A183" s="227" t="s">
        <v>147</v>
      </c>
      <c r="B183" s="227" t="s">
        <v>153</v>
      </c>
      <c r="C183" s="229" t="s">
        <v>179</v>
      </c>
      <c r="D183" s="229" t="s">
        <v>236</v>
      </c>
      <c r="E183" s="230">
        <v>0.97072551755961023</v>
      </c>
      <c r="F183" s="230">
        <v>0.37714819806345462</v>
      </c>
      <c r="G183" s="230">
        <v>0.38852197788268683</v>
      </c>
      <c r="H183" s="231">
        <f t="shared" si="12"/>
        <v>-1.2903553882965197E-2</v>
      </c>
      <c r="I183" s="231">
        <f t="shared" si="13"/>
        <v>-0.42348796291282009</v>
      </c>
      <c r="K183" s="60"/>
      <c r="L183" s="60"/>
      <c r="M183" s="73"/>
      <c r="N183" s="60"/>
      <c r="O183" s="60"/>
      <c r="P183" s="60"/>
      <c r="Q183" s="60"/>
      <c r="R183" s="60"/>
      <c r="S183" s="60"/>
      <c r="T183" s="60"/>
      <c r="U183" s="60"/>
      <c r="V183" s="60"/>
      <c r="W183" s="60"/>
      <c r="X183" s="60"/>
      <c r="Y183" s="60"/>
      <c r="Z183" s="60"/>
      <c r="AA183" s="60"/>
      <c r="AB183" s="60"/>
      <c r="AC183" s="64"/>
      <c r="AD183" s="64"/>
      <c r="AW183" s="60"/>
      <c r="AX183" s="60"/>
      <c r="AY183" s="60"/>
      <c r="AZ183" s="60"/>
      <c r="BA183" s="60"/>
      <c r="BB183" s="60"/>
      <c r="BC183" s="60"/>
      <c r="BD183" s="60"/>
      <c r="BE183" s="60"/>
      <c r="BF183" s="60"/>
      <c r="BG183" s="60"/>
      <c r="BH183" s="60"/>
      <c r="BI183" s="60"/>
      <c r="BJ183" s="60"/>
      <c r="BK183" s="60"/>
      <c r="BL183" s="60"/>
      <c r="BM183" s="60"/>
      <c r="BN183" s="60"/>
      <c r="BO183" s="60"/>
      <c r="BP183" s="60"/>
      <c r="BQ183" s="60"/>
      <c r="BR183" s="60"/>
      <c r="BS183" s="60"/>
      <c r="BT183" s="60"/>
      <c r="BU183" s="60"/>
      <c r="BV183" s="60"/>
      <c r="BW183" s="60"/>
      <c r="BX183" s="64"/>
      <c r="BY183" s="64"/>
      <c r="BZ183" s="60"/>
      <c r="CA183" s="60"/>
      <c r="CB183" s="60"/>
      <c r="CC183" s="76"/>
      <c r="CD183" s="76"/>
      <c r="CE183" s="76"/>
      <c r="CF183" s="76"/>
      <c r="CG183" s="76"/>
      <c r="CH183" s="60"/>
      <c r="CI183" s="60"/>
      <c r="CJ183" s="60"/>
      <c r="CK183" s="60"/>
      <c r="CL183" s="60"/>
    </row>
    <row r="184" spans="1:90" ht="14.25" customHeight="1">
      <c r="A184" s="227" t="s">
        <v>147</v>
      </c>
      <c r="B184" s="227" t="s">
        <v>153</v>
      </c>
      <c r="C184" s="229" t="s">
        <v>179</v>
      </c>
      <c r="D184" s="229" t="s">
        <v>236</v>
      </c>
      <c r="E184" s="230">
        <v>0.91897034410875389</v>
      </c>
      <c r="F184" s="230">
        <v>0.4085641245993526</v>
      </c>
      <c r="G184" s="230">
        <v>0.44458901989442418</v>
      </c>
      <c r="H184" s="231">
        <f t="shared" si="12"/>
        <v>-3.6698503410119272E-2</v>
      </c>
      <c r="I184" s="231">
        <f t="shared" si="13"/>
        <v>-0.38873977077397465</v>
      </c>
      <c r="K184" s="60"/>
      <c r="L184" s="60"/>
      <c r="M184" s="73"/>
      <c r="N184" s="60"/>
      <c r="O184" s="60"/>
      <c r="P184" s="60"/>
      <c r="Q184" s="60"/>
      <c r="R184" s="60"/>
      <c r="S184" s="60"/>
      <c r="T184" s="60"/>
      <c r="U184" s="60"/>
      <c r="V184" s="60"/>
      <c r="W184" s="60"/>
      <c r="X184" s="60"/>
      <c r="Y184" s="60"/>
      <c r="Z184" s="60"/>
      <c r="AA184" s="60"/>
      <c r="AB184" s="60"/>
      <c r="AC184" s="64"/>
      <c r="AD184" s="64"/>
      <c r="AW184" s="60"/>
      <c r="AX184" s="60"/>
      <c r="AY184" s="60"/>
      <c r="AZ184" s="60"/>
      <c r="BA184" s="60"/>
      <c r="BB184" s="60"/>
      <c r="BC184" s="60"/>
      <c r="BD184" s="60"/>
      <c r="BE184" s="60"/>
      <c r="BF184" s="60"/>
      <c r="BG184" s="60"/>
      <c r="BH184" s="60"/>
      <c r="BI184" s="60"/>
      <c r="BJ184" s="60"/>
      <c r="BK184" s="60"/>
      <c r="BL184" s="60"/>
      <c r="BM184" s="60"/>
      <c r="BN184" s="60"/>
      <c r="BO184" s="60"/>
      <c r="BP184" s="60"/>
      <c r="BQ184" s="60"/>
      <c r="BR184" s="60"/>
      <c r="BS184" s="60"/>
      <c r="BT184" s="60"/>
      <c r="BU184" s="60"/>
      <c r="BV184" s="60"/>
      <c r="BW184" s="60"/>
      <c r="BX184" s="64"/>
      <c r="BY184" s="64"/>
      <c r="BZ184" s="60"/>
      <c r="CA184" s="60"/>
      <c r="CB184" s="60"/>
      <c r="CC184" s="76"/>
      <c r="CD184" s="76"/>
      <c r="CE184" s="76"/>
      <c r="CF184" s="76"/>
      <c r="CG184" s="76"/>
      <c r="CH184" s="60"/>
      <c r="CI184" s="60"/>
      <c r="CJ184" s="60"/>
      <c r="CK184" s="60"/>
      <c r="CL184" s="60"/>
    </row>
    <row r="185" spans="1:90" ht="14.25" customHeight="1">
      <c r="A185" s="227" t="s">
        <v>147</v>
      </c>
      <c r="B185" s="227" t="s">
        <v>153</v>
      </c>
      <c r="C185" s="229" t="s">
        <v>179</v>
      </c>
      <c r="D185" s="229" t="s">
        <v>236</v>
      </c>
      <c r="E185" s="230">
        <v>0.67574327060772532</v>
      </c>
      <c r="F185" s="230">
        <v>0.31808625617596659</v>
      </c>
      <c r="G185" s="230">
        <v>0.47072056801971224</v>
      </c>
      <c r="H185" s="231">
        <f t="shared" si="12"/>
        <v>-0.17021827053117328</v>
      </c>
      <c r="I185" s="231">
        <f t="shared" si="13"/>
        <v>-0.49745509541915994</v>
      </c>
      <c r="K185" s="60"/>
      <c r="L185" s="60"/>
      <c r="M185" s="73"/>
      <c r="N185" s="60"/>
      <c r="O185" s="60"/>
      <c r="P185" s="60"/>
      <c r="Q185" s="60"/>
      <c r="R185" s="60"/>
      <c r="S185" s="60"/>
      <c r="T185" s="60"/>
      <c r="U185" s="60"/>
      <c r="V185" s="60"/>
      <c r="W185" s="60"/>
      <c r="X185" s="60"/>
      <c r="Y185" s="60"/>
      <c r="Z185" s="60"/>
      <c r="AA185" s="60"/>
      <c r="AB185" s="60"/>
      <c r="AC185" s="64"/>
      <c r="AD185" s="64"/>
      <c r="AW185" s="60"/>
      <c r="AX185" s="60"/>
      <c r="AY185" s="60"/>
      <c r="AZ185" s="60"/>
      <c r="BA185" s="60"/>
      <c r="BB185" s="60"/>
      <c r="BC185" s="60"/>
      <c r="BD185" s="60"/>
      <c r="BE185" s="60"/>
      <c r="BF185" s="60"/>
      <c r="BG185" s="60"/>
      <c r="BH185" s="60"/>
      <c r="BI185" s="60"/>
      <c r="BJ185" s="60"/>
      <c r="BK185" s="60"/>
      <c r="BL185" s="60"/>
      <c r="BM185" s="60"/>
      <c r="BN185" s="60"/>
      <c r="BO185" s="60"/>
      <c r="BP185" s="60"/>
      <c r="BQ185" s="60"/>
      <c r="BR185" s="60"/>
      <c r="BS185" s="60"/>
      <c r="BT185" s="60"/>
      <c r="BU185" s="60"/>
      <c r="BV185" s="60"/>
      <c r="BW185" s="60"/>
      <c r="BX185" s="64"/>
      <c r="BY185" s="64"/>
      <c r="BZ185" s="60"/>
      <c r="CA185" s="60"/>
      <c r="CB185" s="60"/>
      <c r="CC185" s="76"/>
      <c r="CD185" s="76"/>
      <c r="CE185" s="76"/>
      <c r="CF185" s="76"/>
      <c r="CG185" s="76"/>
      <c r="CH185" s="60"/>
      <c r="CI185" s="60"/>
      <c r="CJ185" s="60"/>
      <c r="CK185" s="60"/>
      <c r="CL185" s="60"/>
    </row>
    <row r="186" spans="1:90" ht="14.25" customHeight="1">
      <c r="A186" s="227" t="s">
        <v>147</v>
      </c>
      <c r="B186" s="235" t="s">
        <v>416</v>
      </c>
      <c r="C186" s="227" t="s">
        <v>44</v>
      </c>
      <c r="D186" s="229" t="s">
        <v>236</v>
      </c>
      <c r="E186" s="231">
        <v>56.432428836433445</v>
      </c>
      <c r="F186" s="231">
        <v>1.55</v>
      </c>
      <c r="G186" s="230">
        <v>2.7466476846009891E-2</v>
      </c>
      <c r="H186" s="231">
        <f t="shared" si="12"/>
        <v>1.7515287425890269</v>
      </c>
      <c r="I186" s="231">
        <f t="shared" si="13"/>
        <v>0.1903316981702915</v>
      </c>
      <c r="K186" s="60"/>
      <c r="L186" s="98"/>
      <c r="M186" s="73"/>
      <c r="N186" s="60"/>
      <c r="O186" s="60"/>
      <c r="P186" s="60"/>
      <c r="Q186" s="60"/>
      <c r="R186" s="60"/>
      <c r="S186" s="60"/>
      <c r="T186" s="60"/>
      <c r="U186" s="60"/>
      <c r="V186" s="60"/>
      <c r="W186" s="60"/>
      <c r="X186" s="60"/>
      <c r="Y186" s="60"/>
      <c r="Z186" s="60"/>
      <c r="AA186" s="60"/>
      <c r="AB186" s="60"/>
      <c r="AC186" s="64"/>
      <c r="AD186" s="64"/>
      <c r="AW186" s="60"/>
      <c r="AX186" s="60"/>
      <c r="AY186" s="60"/>
      <c r="AZ186" s="60"/>
      <c r="BA186" s="60"/>
      <c r="BB186" s="60"/>
      <c r="BC186" s="60"/>
      <c r="BD186" s="60"/>
      <c r="BE186" s="60"/>
      <c r="BF186" s="60"/>
      <c r="BG186" s="60"/>
      <c r="BH186" s="60"/>
      <c r="BI186" s="60"/>
      <c r="BJ186" s="60"/>
      <c r="BK186" s="60"/>
      <c r="BL186" s="60"/>
      <c r="BM186" s="60"/>
      <c r="BN186" s="60"/>
      <c r="BO186" s="60"/>
      <c r="BP186" s="60"/>
      <c r="BQ186" s="60"/>
      <c r="BR186" s="60"/>
      <c r="BS186" s="60"/>
      <c r="BT186" s="60"/>
      <c r="BU186" s="60"/>
      <c r="BV186" s="60"/>
      <c r="BW186" s="60"/>
      <c r="BX186" s="64"/>
      <c r="BY186" s="64"/>
      <c r="BZ186" s="60"/>
      <c r="CA186" s="60"/>
      <c r="CB186" s="60"/>
      <c r="CC186" s="76"/>
      <c r="CD186" s="76"/>
      <c r="CE186" s="76"/>
      <c r="CF186" s="76"/>
      <c r="CG186" s="76"/>
      <c r="CH186" s="60"/>
      <c r="CI186" s="60"/>
      <c r="CJ186" s="60"/>
      <c r="CK186" s="60"/>
      <c r="CL186" s="60"/>
    </row>
    <row r="187" spans="1:90" ht="14.25" customHeight="1">
      <c r="A187" s="227" t="s">
        <v>147</v>
      </c>
      <c r="B187" s="235" t="s">
        <v>416</v>
      </c>
      <c r="C187" s="227" t="s">
        <v>44</v>
      </c>
      <c r="D187" s="229" t="s">
        <v>236</v>
      </c>
      <c r="E187" s="231">
        <v>45.257155449083847</v>
      </c>
      <c r="F187" s="231">
        <v>1.23</v>
      </c>
      <c r="G187" s="230">
        <v>2.7178022741261333E-2</v>
      </c>
      <c r="H187" s="231">
        <f t="shared" si="12"/>
        <v>1.6556872537373786</v>
      </c>
      <c r="I187" s="231">
        <f t="shared" si="13"/>
        <v>8.9905111439397931E-2</v>
      </c>
      <c r="K187" s="60"/>
      <c r="L187" s="98"/>
      <c r="M187" s="73"/>
      <c r="N187" s="60"/>
      <c r="O187" s="60"/>
      <c r="P187" s="60"/>
      <c r="Q187" s="60"/>
      <c r="R187" s="60"/>
      <c r="S187" s="60"/>
      <c r="T187" s="60"/>
      <c r="U187" s="60"/>
      <c r="V187" s="60"/>
      <c r="W187" s="60"/>
      <c r="X187" s="60"/>
      <c r="Y187" s="60"/>
      <c r="Z187" s="60"/>
      <c r="AA187" s="60"/>
      <c r="AB187" s="60"/>
      <c r="AC187" s="64"/>
      <c r="AD187" s="64"/>
      <c r="AW187" s="60"/>
      <c r="AX187" s="60"/>
      <c r="AY187" s="60"/>
      <c r="AZ187" s="60"/>
      <c r="BA187" s="60"/>
      <c r="BB187" s="60"/>
      <c r="BC187" s="60"/>
      <c r="BD187" s="60"/>
      <c r="BE187" s="60"/>
      <c r="BF187" s="60"/>
      <c r="BG187" s="60"/>
      <c r="BH187" s="60"/>
      <c r="BI187" s="60"/>
      <c r="BJ187" s="60"/>
      <c r="BK187" s="60"/>
      <c r="BL187" s="60"/>
      <c r="BM187" s="60"/>
      <c r="BN187" s="60"/>
      <c r="BO187" s="60"/>
      <c r="BP187" s="60"/>
      <c r="BQ187" s="60"/>
      <c r="BR187" s="60"/>
      <c r="BS187" s="60"/>
      <c r="BT187" s="60"/>
      <c r="BU187" s="60"/>
      <c r="BV187" s="60"/>
      <c r="BW187" s="60"/>
      <c r="BX187" s="64"/>
      <c r="BY187" s="64"/>
      <c r="BZ187" s="60"/>
      <c r="CA187" s="60"/>
      <c r="CB187" s="60"/>
      <c r="CC187" s="76"/>
      <c r="CD187" s="76"/>
      <c r="CE187" s="76"/>
      <c r="CF187" s="76"/>
      <c r="CG187" s="76"/>
      <c r="CH187" s="60"/>
      <c r="CI187" s="60"/>
      <c r="CJ187" s="60"/>
      <c r="CK187" s="60"/>
      <c r="CL187" s="60"/>
    </row>
    <row r="188" spans="1:90" ht="14.25" customHeight="1">
      <c r="A188" s="227" t="s">
        <v>147</v>
      </c>
      <c r="B188" s="235" t="s">
        <v>416</v>
      </c>
      <c r="C188" s="227" t="s">
        <v>44</v>
      </c>
      <c r="D188" s="229" t="s">
        <v>236</v>
      </c>
      <c r="E188" s="231">
        <v>53.629814030165996</v>
      </c>
      <c r="F188" s="231">
        <v>0.95</v>
      </c>
      <c r="G188" s="230">
        <v>1.7714027489739919E-2</v>
      </c>
      <c r="H188" s="231">
        <f t="shared" si="12"/>
        <v>1.7294062909811039</v>
      </c>
      <c r="I188" s="231">
        <f t="shared" si="13"/>
        <v>-2.2276394711152253E-2</v>
      </c>
      <c r="K188" s="60"/>
      <c r="L188" s="98"/>
      <c r="M188" s="73"/>
      <c r="N188" s="60"/>
      <c r="O188" s="60"/>
      <c r="P188" s="60"/>
      <c r="Q188" s="60"/>
      <c r="R188" s="60"/>
      <c r="S188" s="60"/>
      <c r="T188" s="60"/>
      <c r="U188" s="60"/>
      <c r="V188" s="60"/>
      <c r="W188" s="60"/>
      <c r="X188" s="60"/>
      <c r="Y188" s="60"/>
      <c r="Z188" s="60"/>
      <c r="AA188" s="60"/>
      <c r="AB188" s="60"/>
      <c r="AC188" s="64"/>
      <c r="AD188" s="64"/>
      <c r="AW188" s="60"/>
      <c r="AX188" s="60"/>
      <c r="AY188" s="60"/>
      <c r="AZ188" s="60"/>
      <c r="BA188" s="60"/>
      <c r="BB188" s="60"/>
      <c r="BC188" s="60"/>
      <c r="BD188" s="60"/>
      <c r="BE188" s="60"/>
      <c r="BF188" s="60"/>
      <c r="BG188" s="60"/>
      <c r="BH188" s="60"/>
      <c r="BI188" s="60"/>
      <c r="BJ188" s="60"/>
      <c r="BK188" s="60"/>
      <c r="BL188" s="60"/>
      <c r="BM188" s="60"/>
      <c r="BN188" s="60"/>
      <c r="BO188" s="60"/>
      <c r="BP188" s="60"/>
      <c r="BQ188" s="60"/>
      <c r="BR188" s="60"/>
      <c r="BS188" s="60"/>
      <c r="BT188" s="60"/>
      <c r="BU188" s="60"/>
      <c r="BV188" s="60"/>
      <c r="BW188" s="60"/>
      <c r="BX188" s="64"/>
      <c r="BY188" s="64"/>
      <c r="BZ188" s="60"/>
      <c r="CA188" s="60"/>
      <c r="CB188" s="60"/>
      <c r="CC188" s="76"/>
      <c r="CD188" s="76"/>
      <c r="CE188" s="76"/>
      <c r="CF188" s="76"/>
      <c r="CG188" s="76"/>
      <c r="CH188" s="60"/>
      <c r="CI188" s="60"/>
      <c r="CJ188" s="60"/>
      <c r="CK188" s="60"/>
      <c r="CL188" s="60"/>
    </row>
    <row r="189" spans="1:90" ht="14.25" customHeight="1">
      <c r="A189" s="227" t="s">
        <v>147</v>
      </c>
      <c r="B189" s="235" t="s">
        <v>416</v>
      </c>
      <c r="C189" s="227" t="s">
        <v>44</v>
      </c>
      <c r="D189" s="229" t="s">
        <v>236</v>
      </c>
      <c r="E189" s="231">
        <v>39.623651502666618</v>
      </c>
      <c r="F189" s="231">
        <v>0.67</v>
      </c>
      <c r="G189" s="230">
        <v>1.690909279158459E-2</v>
      </c>
      <c r="H189" s="231">
        <f t="shared" si="12"/>
        <v>1.5979544952910154</v>
      </c>
      <c r="I189" s="231">
        <f t="shared" si="13"/>
        <v>-0.17392519729917355</v>
      </c>
      <c r="K189" s="60"/>
      <c r="L189" s="98"/>
      <c r="M189" s="73"/>
      <c r="N189" s="60"/>
      <c r="O189" s="60"/>
      <c r="P189" s="60"/>
      <c r="Q189" s="60"/>
      <c r="R189" s="60"/>
      <c r="S189" s="60"/>
      <c r="T189" s="60"/>
      <c r="U189" s="60"/>
      <c r="V189" s="60"/>
      <c r="W189" s="60"/>
      <c r="X189" s="60"/>
      <c r="Y189" s="60"/>
      <c r="Z189" s="60"/>
      <c r="AA189" s="60"/>
      <c r="AB189" s="60"/>
      <c r="AC189" s="64"/>
      <c r="AD189" s="64"/>
      <c r="AW189" s="60"/>
      <c r="AX189" s="60"/>
      <c r="AY189" s="60"/>
      <c r="AZ189" s="60"/>
      <c r="BA189" s="60"/>
      <c r="BB189" s="60"/>
      <c r="BC189" s="60"/>
      <c r="BD189" s="60"/>
      <c r="BE189" s="60"/>
      <c r="BF189" s="60"/>
      <c r="BG189" s="60"/>
      <c r="BH189" s="60"/>
      <c r="BI189" s="60"/>
      <c r="BJ189" s="60"/>
      <c r="BK189" s="60"/>
      <c r="BL189" s="60"/>
      <c r="BM189" s="60"/>
      <c r="BN189" s="60"/>
      <c r="BO189" s="60"/>
      <c r="BP189" s="60"/>
      <c r="BQ189" s="60"/>
      <c r="BR189" s="60"/>
      <c r="BS189" s="60"/>
      <c r="BT189" s="60"/>
      <c r="BU189" s="60"/>
      <c r="BV189" s="60"/>
      <c r="BW189" s="60"/>
      <c r="BX189" s="64"/>
      <c r="BY189" s="64"/>
      <c r="BZ189" s="60"/>
      <c r="CA189" s="60"/>
      <c r="CB189" s="60"/>
      <c r="CC189" s="76"/>
      <c r="CD189" s="76"/>
      <c r="CE189" s="76"/>
      <c r="CF189" s="76"/>
      <c r="CG189" s="76"/>
      <c r="CH189" s="60"/>
      <c r="CI189" s="60"/>
      <c r="CJ189" s="60"/>
      <c r="CK189" s="60"/>
      <c r="CL189" s="60"/>
    </row>
    <row r="190" spans="1:90" ht="14.25" customHeight="1">
      <c r="A190" s="227" t="s">
        <v>147</v>
      </c>
      <c r="B190" s="235" t="s">
        <v>416</v>
      </c>
      <c r="C190" s="227" t="s">
        <v>44</v>
      </c>
      <c r="D190" s="229" t="s">
        <v>236</v>
      </c>
      <c r="E190" s="231">
        <v>32.949023750849747</v>
      </c>
      <c r="F190" s="231">
        <v>1.0900000000000001</v>
      </c>
      <c r="G190" s="230">
        <v>3.3081405028635762E-2</v>
      </c>
      <c r="H190" s="231">
        <f t="shared" si="12"/>
        <v>1.5178425513761618</v>
      </c>
      <c r="I190" s="231">
        <f t="shared" si="13"/>
        <v>3.7426497940623665E-2</v>
      </c>
      <c r="K190" s="60"/>
      <c r="L190" s="98"/>
      <c r="M190" s="73"/>
      <c r="N190" s="60"/>
      <c r="O190" s="60"/>
      <c r="P190" s="60"/>
      <c r="Q190" s="60"/>
      <c r="R190" s="60"/>
      <c r="S190" s="60"/>
      <c r="T190" s="60"/>
      <c r="U190" s="60"/>
      <c r="V190" s="60"/>
      <c r="W190" s="60"/>
      <c r="X190" s="60"/>
      <c r="Y190" s="60"/>
      <c r="Z190" s="60"/>
      <c r="AA190" s="60"/>
      <c r="AB190" s="60"/>
      <c r="AC190" s="64"/>
      <c r="AD190" s="64"/>
      <c r="AW190" s="60"/>
      <c r="AX190" s="60"/>
      <c r="AY190" s="60"/>
      <c r="AZ190" s="60"/>
      <c r="BA190" s="60"/>
      <c r="BB190" s="60"/>
      <c r="BC190" s="60"/>
      <c r="BD190" s="60"/>
      <c r="BE190" s="60"/>
      <c r="BF190" s="60"/>
      <c r="BG190" s="60"/>
      <c r="BH190" s="60"/>
      <c r="BI190" s="60"/>
      <c r="BJ190" s="60"/>
      <c r="BK190" s="60"/>
      <c r="BL190" s="60"/>
      <c r="BM190" s="60"/>
      <c r="BN190" s="60"/>
      <c r="BO190" s="60"/>
      <c r="BP190" s="60"/>
      <c r="BQ190" s="60"/>
      <c r="BR190" s="60"/>
      <c r="BS190" s="60"/>
      <c r="BT190" s="60"/>
      <c r="BU190" s="60"/>
      <c r="BV190" s="60"/>
      <c r="BW190" s="60"/>
      <c r="BX190" s="64"/>
      <c r="BY190" s="64"/>
      <c r="BZ190" s="60"/>
      <c r="CA190" s="60"/>
      <c r="CB190" s="60"/>
      <c r="CC190" s="76"/>
      <c r="CD190" s="76"/>
      <c r="CE190" s="76"/>
      <c r="CF190" s="76"/>
      <c r="CG190" s="76"/>
      <c r="CH190" s="60"/>
      <c r="CI190" s="60"/>
      <c r="CJ190" s="60"/>
      <c r="CK190" s="60"/>
      <c r="CL190" s="60"/>
    </row>
    <row r="191" spans="1:90" ht="14.25" customHeight="1">
      <c r="A191" s="227" t="s">
        <v>147</v>
      </c>
      <c r="B191" s="235" t="s">
        <v>416</v>
      </c>
      <c r="C191" s="227" t="s">
        <v>44</v>
      </c>
      <c r="D191" s="229" t="s">
        <v>236</v>
      </c>
      <c r="E191" s="231">
        <v>23.679754626433063</v>
      </c>
      <c r="F191" s="231">
        <v>0.52</v>
      </c>
      <c r="G191" s="230">
        <v>2.1959687007040953E-2</v>
      </c>
      <c r="H191" s="231">
        <f t="shared" si="12"/>
        <v>1.3743771978423416</v>
      </c>
      <c r="I191" s="231">
        <f t="shared" si="13"/>
        <v>-0.28399665636520083</v>
      </c>
      <c r="K191" s="60"/>
      <c r="L191" s="98"/>
      <c r="M191" s="73"/>
      <c r="N191" s="60"/>
      <c r="O191" s="60"/>
      <c r="P191" s="60"/>
      <c r="Q191" s="60"/>
      <c r="R191" s="60"/>
      <c r="S191" s="60"/>
      <c r="T191" s="60"/>
      <c r="U191" s="60"/>
      <c r="V191" s="60"/>
      <c r="W191" s="60"/>
      <c r="X191" s="60"/>
      <c r="Y191" s="60"/>
      <c r="Z191" s="60"/>
      <c r="AA191" s="60"/>
      <c r="AB191" s="60"/>
      <c r="AC191" s="64"/>
      <c r="AD191" s="64"/>
      <c r="AW191" s="60"/>
      <c r="AX191" s="60"/>
      <c r="AY191" s="60"/>
      <c r="AZ191" s="60"/>
      <c r="BA191" s="60"/>
      <c r="BB191" s="60"/>
      <c r="BC191" s="60"/>
      <c r="BD191" s="60"/>
      <c r="BE191" s="60"/>
      <c r="BF191" s="60"/>
      <c r="BG191" s="60"/>
      <c r="BH191" s="60"/>
      <c r="BI191" s="60"/>
      <c r="BJ191" s="60"/>
      <c r="BK191" s="60"/>
      <c r="BL191" s="60"/>
      <c r="BM191" s="60"/>
      <c r="BN191" s="60"/>
      <c r="BO191" s="60"/>
      <c r="BP191" s="60"/>
      <c r="BQ191" s="60"/>
      <c r="BR191" s="60"/>
      <c r="BS191" s="60"/>
      <c r="BT191" s="60"/>
      <c r="BU191" s="60"/>
      <c r="BV191" s="60"/>
      <c r="BW191" s="60"/>
      <c r="BX191" s="64"/>
      <c r="BY191" s="64"/>
      <c r="BZ191" s="60"/>
      <c r="CA191" s="60"/>
      <c r="CB191" s="60"/>
      <c r="CC191" s="76"/>
      <c r="CD191" s="76"/>
      <c r="CE191" s="76"/>
      <c r="CF191" s="76"/>
      <c r="CG191" s="76"/>
      <c r="CH191" s="60"/>
      <c r="CI191" s="60"/>
      <c r="CJ191" s="60"/>
      <c r="CK191" s="60"/>
      <c r="CL191" s="60"/>
    </row>
    <row r="192" spans="1:90" ht="14.25" customHeight="1">
      <c r="A192" s="227" t="s">
        <v>147</v>
      </c>
      <c r="B192" s="235" t="s">
        <v>416</v>
      </c>
      <c r="C192" s="227" t="s">
        <v>44</v>
      </c>
      <c r="D192" s="229" t="s">
        <v>236</v>
      </c>
      <c r="E192" s="231">
        <v>47.154049093321362</v>
      </c>
      <c r="F192" s="231">
        <v>1.21</v>
      </c>
      <c r="G192" s="230">
        <v>2.5660574717673135E-2</v>
      </c>
      <c r="H192" s="231">
        <f t="shared" si="12"/>
        <v>1.6735189913126542</v>
      </c>
      <c r="I192" s="231">
        <f t="shared" si="13"/>
        <v>8.2785370316450071E-2</v>
      </c>
      <c r="K192" s="60"/>
      <c r="L192" s="98"/>
      <c r="M192" s="73"/>
      <c r="N192" s="60"/>
      <c r="O192" s="60"/>
      <c r="P192" s="60"/>
      <c r="Q192" s="60"/>
      <c r="R192" s="60"/>
      <c r="S192" s="60"/>
      <c r="T192" s="60"/>
      <c r="U192" s="60"/>
      <c r="V192" s="60"/>
      <c r="W192" s="60"/>
      <c r="X192" s="60"/>
      <c r="Y192" s="60"/>
      <c r="Z192" s="60"/>
      <c r="AA192" s="60"/>
      <c r="AB192" s="60"/>
      <c r="AC192" s="64"/>
      <c r="AD192" s="64"/>
      <c r="AW192" s="60"/>
      <c r="AX192" s="60"/>
      <c r="AY192" s="60"/>
      <c r="AZ192" s="60"/>
      <c r="BA192" s="60"/>
      <c r="BB192" s="60"/>
      <c r="BC192" s="60"/>
      <c r="BD192" s="60"/>
      <c r="BE192" s="60"/>
      <c r="BF192" s="60"/>
      <c r="BG192" s="60"/>
      <c r="BH192" s="60"/>
      <c r="BI192" s="60"/>
      <c r="BJ192" s="60"/>
      <c r="BK192" s="60"/>
      <c r="BL192" s="60"/>
      <c r="BM192" s="60"/>
      <c r="BN192" s="60"/>
      <c r="BO192" s="60"/>
      <c r="BP192" s="60"/>
      <c r="BQ192" s="60"/>
      <c r="BR192" s="60"/>
      <c r="BS192" s="60"/>
      <c r="BT192" s="60"/>
      <c r="BU192" s="60"/>
      <c r="BV192" s="60"/>
      <c r="BW192" s="60"/>
      <c r="BX192" s="64"/>
      <c r="BY192" s="64"/>
      <c r="BZ192" s="60"/>
      <c r="CA192" s="60"/>
      <c r="CB192" s="60"/>
      <c r="CC192" s="76"/>
      <c r="CD192" s="76"/>
      <c r="CE192" s="76"/>
      <c r="CF192" s="76"/>
      <c r="CG192" s="76"/>
      <c r="CH192" s="60"/>
      <c r="CI192" s="60"/>
      <c r="CJ192" s="60"/>
      <c r="CK192" s="60"/>
      <c r="CL192" s="60"/>
    </row>
    <row r="193" spans="1:90" ht="14.25" customHeight="1">
      <c r="A193" s="227" t="s">
        <v>147</v>
      </c>
      <c r="B193" s="235" t="s">
        <v>416</v>
      </c>
      <c r="C193" s="227" t="s">
        <v>44</v>
      </c>
      <c r="D193" s="229" t="s">
        <v>236</v>
      </c>
      <c r="E193" s="231">
        <v>30.993068164724747</v>
      </c>
      <c r="F193" s="231">
        <v>0.56999999999999995</v>
      </c>
      <c r="G193" s="230">
        <v>1.8391209188148547E-2</v>
      </c>
      <c r="H193" s="231">
        <f t="shared" si="12"/>
        <v>1.4912645714329729</v>
      </c>
      <c r="I193" s="231">
        <f t="shared" si="13"/>
        <v>-0.24412514432750865</v>
      </c>
      <c r="K193" s="60"/>
      <c r="L193" s="98"/>
      <c r="M193" s="73"/>
      <c r="N193" s="60"/>
      <c r="O193" s="60"/>
      <c r="P193" s="60"/>
      <c r="Q193" s="60"/>
      <c r="R193" s="60"/>
      <c r="S193" s="60"/>
      <c r="T193" s="60"/>
      <c r="U193" s="60"/>
      <c r="V193" s="60"/>
      <c r="W193" s="60"/>
      <c r="X193" s="60"/>
      <c r="Y193" s="60"/>
      <c r="Z193" s="60"/>
      <c r="AA193" s="60"/>
      <c r="AB193" s="60"/>
      <c r="AC193" s="64"/>
      <c r="AD193" s="64"/>
      <c r="AW193" s="60"/>
      <c r="AX193" s="60"/>
      <c r="AY193" s="60"/>
      <c r="AZ193" s="60"/>
      <c r="BA193" s="60"/>
      <c r="BB193" s="60"/>
      <c r="BC193" s="60"/>
      <c r="BD193" s="60"/>
      <c r="BE193" s="60"/>
      <c r="BF193" s="60"/>
      <c r="BG193" s="60"/>
      <c r="BH193" s="60"/>
      <c r="BI193" s="60"/>
      <c r="BJ193" s="60"/>
      <c r="BK193" s="60"/>
      <c r="BL193" s="60"/>
      <c r="BM193" s="60"/>
      <c r="BN193" s="60"/>
      <c r="BO193" s="60"/>
      <c r="BP193" s="60"/>
      <c r="BQ193" s="60"/>
      <c r="BR193" s="60"/>
      <c r="BS193" s="60"/>
      <c r="BT193" s="60"/>
      <c r="BU193" s="60"/>
      <c r="BV193" s="60"/>
      <c r="BW193" s="60"/>
      <c r="BX193" s="64"/>
      <c r="BY193" s="64"/>
      <c r="BZ193" s="60"/>
      <c r="CA193" s="60"/>
      <c r="CB193" s="60"/>
      <c r="CC193" s="76"/>
      <c r="CD193" s="76"/>
      <c r="CE193" s="76"/>
      <c r="CF193" s="76"/>
      <c r="CG193" s="76"/>
      <c r="CH193" s="60"/>
      <c r="CI193" s="60"/>
      <c r="CJ193" s="60"/>
      <c r="CK193" s="60"/>
      <c r="CL193" s="60"/>
    </row>
    <row r="194" spans="1:90" ht="14.25" customHeight="1">
      <c r="A194" s="227" t="s">
        <v>147</v>
      </c>
      <c r="B194" s="235" t="s">
        <v>416</v>
      </c>
      <c r="C194" s="227" t="s">
        <v>44</v>
      </c>
      <c r="D194" s="229" t="s">
        <v>236</v>
      </c>
      <c r="E194" s="231">
        <v>64.983215720974158</v>
      </c>
      <c r="F194" s="231">
        <v>1.53</v>
      </c>
      <c r="G194" s="230">
        <v>2.3544541202293458E-2</v>
      </c>
      <c r="H194" s="231">
        <f t="shared" si="12"/>
        <v>1.8128011987805697</v>
      </c>
      <c r="I194" s="231">
        <f t="shared" si="13"/>
        <v>0.18469143081759881</v>
      </c>
      <c r="K194" s="60"/>
      <c r="L194" s="98"/>
      <c r="M194" s="73"/>
      <c r="N194" s="60"/>
      <c r="O194" s="60"/>
      <c r="P194" s="60"/>
      <c r="Q194" s="60"/>
      <c r="R194" s="60"/>
      <c r="S194" s="60"/>
      <c r="T194" s="60"/>
      <c r="U194" s="60"/>
      <c r="V194" s="60"/>
      <c r="W194" s="60"/>
      <c r="X194" s="60"/>
      <c r="Y194" s="60"/>
      <c r="Z194" s="60"/>
      <c r="AA194" s="60"/>
      <c r="AB194" s="60"/>
      <c r="AC194" s="64"/>
      <c r="AD194" s="64"/>
      <c r="AW194" s="60"/>
      <c r="AX194" s="60"/>
      <c r="AY194" s="60"/>
      <c r="AZ194" s="60"/>
      <c r="BA194" s="60"/>
      <c r="BB194" s="60"/>
      <c r="BC194" s="60"/>
      <c r="BD194" s="60"/>
      <c r="BE194" s="60"/>
      <c r="BF194" s="60"/>
      <c r="BG194" s="60"/>
      <c r="BH194" s="60"/>
      <c r="BI194" s="60"/>
      <c r="BJ194" s="60"/>
      <c r="BK194" s="60"/>
      <c r="BL194" s="60"/>
      <c r="BM194" s="60"/>
      <c r="BN194" s="60"/>
      <c r="BO194" s="60"/>
      <c r="BP194" s="60"/>
      <c r="BQ194" s="60"/>
      <c r="BR194" s="60"/>
      <c r="BS194" s="60"/>
      <c r="BT194" s="60"/>
      <c r="BU194" s="60"/>
      <c r="BV194" s="60"/>
      <c r="BW194" s="60"/>
      <c r="BX194" s="64"/>
      <c r="BY194" s="64"/>
      <c r="BZ194" s="60"/>
      <c r="CA194" s="60"/>
      <c r="CB194" s="60"/>
      <c r="CC194" s="76"/>
      <c r="CD194" s="76"/>
      <c r="CE194" s="76"/>
      <c r="CF194" s="76"/>
      <c r="CG194" s="76"/>
      <c r="CH194" s="60"/>
      <c r="CI194" s="60"/>
      <c r="CJ194" s="60"/>
      <c r="CK194" s="60"/>
      <c r="CL194" s="60"/>
    </row>
    <row r="195" spans="1:90" ht="14.25" customHeight="1">
      <c r="A195" s="227" t="s">
        <v>147</v>
      </c>
      <c r="B195" s="235" t="s">
        <v>417</v>
      </c>
      <c r="C195" s="227" t="s">
        <v>44</v>
      </c>
      <c r="D195" s="229" t="s">
        <v>236</v>
      </c>
      <c r="E195" s="231">
        <v>22.286772443831349</v>
      </c>
      <c r="F195" s="231">
        <v>8.0928212154636476</v>
      </c>
      <c r="G195" s="230">
        <v>0.3631221719457014</v>
      </c>
      <c r="H195" s="231">
        <f t="shared" si="12"/>
        <v>1.3480471787841166</v>
      </c>
      <c r="I195" s="231">
        <f t="shared" si="13"/>
        <v>0.90809994617591561</v>
      </c>
      <c r="K195" s="60"/>
      <c r="L195" s="98"/>
      <c r="M195" s="73"/>
      <c r="N195" s="60"/>
      <c r="O195" s="60"/>
      <c r="P195" s="60"/>
      <c r="Q195" s="60"/>
      <c r="R195" s="60"/>
      <c r="S195" s="60"/>
      <c r="T195" s="60"/>
      <c r="U195" s="60"/>
      <c r="V195" s="60"/>
      <c r="W195" s="60"/>
      <c r="X195" s="60"/>
      <c r="Y195" s="60"/>
      <c r="Z195" s="60"/>
      <c r="AA195" s="60"/>
      <c r="AB195" s="60"/>
      <c r="AC195" s="64"/>
      <c r="AD195" s="64"/>
      <c r="AW195" s="60"/>
      <c r="AX195" s="60"/>
      <c r="AY195" s="60"/>
      <c r="AZ195" s="60"/>
      <c r="BA195" s="60"/>
      <c r="BB195" s="60"/>
      <c r="BC195" s="60"/>
      <c r="BD195" s="60"/>
      <c r="BE195" s="60"/>
      <c r="BF195" s="60"/>
      <c r="BG195" s="60"/>
      <c r="BH195" s="60"/>
      <c r="BI195" s="60"/>
      <c r="BJ195" s="60"/>
      <c r="BK195" s="60"/>
      <c r="BL195" s="60"/>
      <c r="BM195" s="60"/>
      <c r="BN195" s="60"/>
      <c r="BO195" s="60"/>
      <c r="BP195" s="60"/>
      <c r="BQ195" s="60"/>
      <c r="BR195" s="60"/>
      <c r="BS195" s="60"/>
      <c r="BT195" s="60"/>
      <c r="BU195" s="60"/>
      <c r="BV195" s="60"/>
      <c r="BW195" s="60"/>
      <c r="BX195" s="64"/>
      <c r="BY195" s="64"/>
      <c r="BZ195" s="60"/>
      <c r="CA195" s="60"/>
      <c r="CB195" s="60"/>
      <c r="CC195" s="76"/>
      <c r="CD195" s="76"/>
      <c r="CE195" s="76"/>
      <c r="CF195" s="76"/>
      <c r="CG195" s="76"/>
      <c r="CH195" s="60"/>
      <c r="CI195" s="60"/>
      <c r="CJ195" s="60"/>
      <c r="CK195" s="60"/>
      <c r="CL195" s="60"/>
    </row>
    <row r="196" spans="1:90" ht="14.25" customHeight="1">
      <c r="A196" s="227" t="s">
        <v>147</v>
      </c>
      <c r="B196" s="235" t="s">
        <v>417</v>
      </c>
      <c r="C196" s="227" t="s">
        <v>44</v>
      </c>
      <c r="D196" s="229" t="s">
        <v>236</v>
      </c>
      <c r="E196" s="231">
        <v>28.631218807755943</v>
      </c>
      <c r="F196" s="231">
        <v>9.9538221636339017</v>
      </c>
      <c r="G196" s="230">
        <v>0.34765625</v>
      </c>
      <c r="H196" s="231">
        <f t="shared" si="12"/>
        <v>1.4568398359788586</v>
      </c>
      <c r="I196" s="231">
        <f t="shared" si="13"/>
        <v>0.9979898773119219</v>
      </c>
      <c r="K196" s="60"/>
      <c r="L196" s="98"/>
      <c r="M196" s="73"/>
      <c r="N196" s="60"/>
      <c r="O196" s="60"/>
      <c r="P196" s="60"/>
      <c r="Q196" s="60"/>
      <c r="R196" s="60"/>
      <c r="S196" s="60"/>
      <c r="T196" s="60"/>
      <c r="U196" s="60"/>
      <c r="V196" s="60"/>
      <c r="W196" s="60"/>
      <c r="X196" s="60"/>
      <c r="Y196" s="60"/>
      <c r="Z196" s="60"/>
      <c r="AA196" s="60"/>
      <c r="AB196" s="60"/>
      <c r="AC196" s="64"/>
      <c r="AD196" s="64"/>
      <c r="AW196" s="60"/>
      <c r="AX196" s="60"/>
      <c r="AY196" s="60"/>
      <c r="AZ196" s="60"/>
      <c r="BA196" s="60"/>
      <c r="BB196" s="60"/>
      <c r="BC196" s="60"/>
      <c r="BD196" s="60"/>
      <c r="BE196" s="60"/>
      <c r="BF196" s="60"/>
      <c r="BG196" s="60"/>
      <c r="BH196" s="60"/>
      <c r="BI196" s="60"/>
      <c r="BJ196" s="60"/>
      <c r="BK196" s="60"/>
      <c r="BL196" s="60"/>
      <c r="BM196" s="60"/>
      <c r="BN196" s="60"/>
      <c r="BO196" s="60"/>
      <c r="BP196" s="60"/>
      <c r="BQ196" s="60"/>
      <c r="BR196" s="60"/>
      <c r="BS196" s="60"/>
      <c r="BT196" s="60"/>
      <c r="BU196" s="60"/>
      <c r="BV196" s="60"/>
      <c r="BW196" s="60"/>
      <c r="BX196" s="64"/>
      <c r="BY196" s="64"/>
      <c r="BZ196" s="60"/>
      <c r="CA196" s="60"/>
      <c r="CB196" s="60"/>
      <c r="CC196" s="76"/>
      <c r="CD196" s="76"/>
      <c r="CE196" s="76"/>
      <c r="CF196" s="76"/>
      <c r="CG196" s="76"/>
      <c r="CH196" s="60"/>
      <c r="CI196" s="60"/>
      <c r="CJ196" s="60"/>
      <c r="CK196" s="60"/>
      <c r="CL196" s="60"/>
    </row>
    <row r="197" spans="1:90" ht="14.25" customHeight="1">
      <c r="A197" s="227" t="s">
        <v>147</v>
      </c>
      <c r="B197" s="227" t="s">
        <v>250</v>
      </c>
      <c r="C197" s="227" t="s">
        <v>44</v>
      </c>
      <c r="D197" s="229" t="s">
        <v>236</v>
      </c>
      <c r="E197" s="231">
        <v>420.06677803728667</v>
      </c>
      <c r="F197" s="231">
        <v>5.33</v>
      </c>
      <c r="G197" s="230">
        <v>1.2688458784824183E-2</v>
      </c>
      <c r="H197" s="231">
        <f t="shared" si="12"/>
        <v>2.6233183357022147</v>
      </c>
      <c r="I197" s="231">
        <f t="shared" si="13"/>
        <v>0.72672720902657229</v>
      </c>
      <c r="K197" s="60"/>
      <c r="L197" s="97"/>
      <c r="M197" s="73"/>
      <c r="N197" s="60"/>
      <c r="O197" s="60"/>
      <c r="P197" s="60"/>
      <c r="Q197" s="60"/>
      <c r="R197" s="60"/>
      <c r="S197" s="60"/>
      <c r="T197" s="60"/>
      <c r="U197" s="60"/>
      <c r="V197" s="60"/>
      <c r="W197" s="60"/>
      <c r="X197" s="60"/>
      <c r="Y197" s="60"/>
      <c r="Z197" s="60"/>
      <c r="AA197" s="60"/>
      <c r="AB197" s="60"/>
      <c r="AC197" s="64"/>
      <c r="AD197" s="64"/>
      <c r="AW197" s="60"/>
      <c r="AX197" s="60"/>
      <c r="AY197" s="60"/>
      <c r="AZ197" s="60"/>
      <c r="BA197" s="60"/>
      <c r="BB197" s="60"/>
      <c r="BC197" s="60"/>
      <c r="BD197" s="60"/>
      <c r="BE197" s="60"/>
      <c r="BF197" s="60"/>
      <c r="BG197" s="60"/>
      <c r="BH197" s="60"/>
      <c r="BI197" s="60"/>
      <c r="BJ197" s="60"/>
      <c r="BK197" s="60"/>
      <c r="BL197" s="60"/>
      <c r="BM197" s="60"/>
      <c r="BN197" s="60"/>
      <c r="BO197" s="60"/>
      <c r="BP197" s="60"/>
      <c r="BQ197" s="60"/>
      <c r="BR197" s="60"/>
      <c r="BS197" s="60"/>
      <c r="BT197" s="60"/>
      <c r="BU197" s="60"/>
      <c r="BV197" s="60"/>
      <c r="BW197" s="60"/>
      <c r="BX197" s="64"/>
      <c r="BY197" s="64"/>
      <c r="BZ197" s="60"/>
      <c r="CA197" s="60"/>
      <c r="CB197" s="60"/>
      <c r="CC197" s="76"/>
      <c r="CD197" s="76"/>
      <c r="CE197" s="76"/>
      <c r="CF197" s="76"/>
      <c r="CG197" s="76"/>
      <c r="CH197" s="60"/>
      <c r="CI197" s="60"/>
      <c r="CJ197" s="60"/>
      <c r="CK197" s="60"/>
      <c r="CL197" s="60"/>
    </row>
    <row r="198" spans="1:90" ht="14.25" customHeight="1">
      <c r="A198" s="227" t="s">
        <v>147</v>
      </c>
      <c r="B198" s="227" t="s">
        <v>250</v>
      </c>
      <c r="C198" s="227" t="s">
        <v>44</v>
      </c>
      <c r="D198" s="229" t="s">
        <v>236</v>
      </c>
      <c r="E198" s="231">
        <v>378.64162996858329</v>
      </c>
      <c r="F198" s="231">
        <v>18.8</v>
      </c>
      <c r="G198" s="231">
        <v>4.9651170162033895E-2</v>
      </c>
      <c r="H198" s="231">
        <f t="shared" si="12"/>
        <v>2.5782283610057801</v>
      </c>
      <c r="I198" s="231">
        <f t="shared" si="13"/>
        <v>1.2741578492636798</v>
      </c>
      <c r="K198" s="60"/>
      <c r="L198" s="97"/>
      <c r="M198" s="60"/>
      <c r="N198" s="60"/>
      <c r="O198" s="60"/>
      <c r="P198" s="60"/>
      <c r="Q198" s="60"/>
      <c r="R198" s="60"/>
      <c r="S198" s="60"/>
      <c r="T198" s="60"/>
      <c r="U198" s="60"/>
      <c r="V198" s="60"/>
      <c r="W198" s="60"/>
      <c r="X198" s="60"/>
      <c r="Y198" s="60"/>
      <c r="Z198" s="60"/>
      <c r="AA198" s="60"/>
      <c r="AB198" s="60"/>
      <c r="AC198" s="64"/>
      <c r="AD198" s="64"/>
      <c r="AW198" s="60"/>
      <c r="AX198" s="60"/>
      <c r="AY198" s="60"/>
      <c r="AZ198" s="60"/>
      <c r="BA198" s="60"/>
      <c r="BB198" s="60"/>
      <c r="BC198" s="60"/>
      <c r="BD198" s="60"/>
      <c r="BE198" s="60"/>
      <c r="BF198" s="60"/>
      <c r="BG198" s="60"/>
      <c r="BH198" s="60"/>
      <c r="BI198" s="60"/>
      <c r="BJ198" s="60"/>
      <c r="BK198" s="60"/>
      <c r="BL198" s="60"/>
      <c r="BM198" s="60"/>
      <c r="BN198" s="60"/>
      <c r="BO198" s="60"/>
      <c r="BP198" s="60"/>
      <c r="BQ198" s="60"/>
      <c r="BR198" s="60"/>
      <c r="BS198" s="60"/>
      <c r="BT198" s="60"/>
      <c r="BU198" s="60"/>
      <c r="BV198" s="60"/>
      <c r="BW198" s="60"/>
      <c r="BX198" s="64"/>
      <c r="BY198" s="64"/>
      <c r="BZ198" s="60"/>
      <c r="CA198" s="60"/>
      <c r="CB198" s="60"/>
      <c r="CC198" s="76"/>
      <c r="CD198" s="76"/>
      <c r="CE198" s="76"/>
      <c r="CF198" s="76"/>
      <c r="CG198" s="76"/>
      <c r="CH198" s="60"/>
      <c r="CI198" s="60"/>
      <c r="CJ198" s="60"/>
      <c r="CK198" s="60"/>
      <c r="CL198" s="60"/>
    </row>
    <row r="199" spans="1:90" ht="14.25" customHeight="1">
      <c r="A199" s="227" t="s">
        <v>147</v>
      </c>
      <c r="B199" s="227" t="s">
        <v>250</v>
      </c>
      <c r="C199" s="227" t="s">
        <v>44</v>
      </c>
      <c r="D199" s="229" t="s">
        <v>236</v>
      </c>
      <c r="E199" s="231">
        <v>392.32601755027002</v>
      </c>
      <c r="F199" s="231">
        <v>26.3</v>
      </c>
      <c r="G199" s="231">
        <v>6.7036084336747043E-2</v>
      </c>
      <c r="H199" s="231">
        <f t="shared" si="12"/>
        <v>2.5936471098217213</v>
      </c>
      <c r="I199" s="231">
        <f t="shared" si="13"/>
        <v>1.4199557484897578</v>
      </c>
      <c r="K199" s="60"/>
      <c r="L199" s="97"/>
      <c r="M199" s="60"/>
      <c r="N199" s="60"/>
      <c r="O199" s="60"/>
      <c r="P199" s="60"/>
      <c r="Q199" s="60"/>
      <c r="R199" s="60"/>
      <c r="S199" s="60"/>
      <c r="T199" s="60"/>
      <c r="U199" s="60"/>
      <c r="V199" s="60"/>
      <c r="W199" s="60"/>
      <c r="X199" s="60"/>
      <c r="Y199" s="60"/>
      <c r="Z199" s="60"/>
      <c r="AA199" s="60"/>
      <c r="AB199" s="60"/>
      <c r="AC199" s="64"/>
      <c r="AD199" s="64"/>
      <c r="AW199" s="60"/>
      <c r="AX199" s="60"/>
      <c r="AY199" s="60"/>
      <c r="AZ199" s="60"/>
      <c r="BA199" s="60"/>
      <c r="BB199" s="60"/>
      <c r="BC199" s="60"/>
      <c r="BD199" s="60"/>
      <c r="BE199" s="60"/>
      <c r="BF199" s="60"/>
      <c r="BG199" s="60"/>
      <c r="BH199" s="60"/>
      <c r="BI199" s="60"/>
      <c r="BJ199" s="60"/>
      <c r="BK199" s="60"/>
      <c r="BL199" s="60"/>
      <c r="BM199" s="60"/>
      <c r="BN199" s="60"/>
      <c r="BO199" s="60"/>
      <c r="BP199" s="60"/>
      <c r="BQ199" s="60"/>
      <c r="BR199" s="60"/>
      <c r="BS199" s="60"/>
      <c r="BT199" s="60"/>
      <c r="BU199" s="60"/>
      <c r="BV199" s="60"/>
      <c r="BW199" s="60"/>
      <c r="BX199" s="64"/>
      <c r="BY199" s="64"/>
      <c r="BZ199" s="60"/>
      <c r="CA199" s="60"/>
      <c r="CB199" s="60"/>
      <c r="CC199" s="76"/>
      <c r="CD199" s="76"/>
      <c r="CE199" s="76"/>
      <c r="CF199" s="76"/>
      <c r="CG199" s="76"/>
      <c r="CH199" s="60"/>
      <c r="CI199" s="60"/>
      <c r="CJ199" s="60"/>
      <c r="CK199" s="60"/>
      <c r="CL199" s="60"/>
    </row>
    <row r="200" spans="1:90" ht="14.25" customHeight="1">
      <c r="A200" s="227" t="s">
        <v>147</v>
      </c>
      <c r="B200" s="229" t="s">
        <v>70</v>
      </c>
      <c r="C200" s="227" t="s">
        <v>44</v>
      </c>
      <c r="D200" s="229" t="s">
        <v>236</v>
      </c>
      <c r="E200" s="231">
        <v>70.225591382019445</v>
      </c>
      <c r="F200" s="231">
        <v>1.5393804002589984</v>
      </c>
      <c r="G200" s="231">
        <v>2.1920504618963468E-2</v>
      </c>
      <c r="H200" s="231">
        <f t="shared" si="12"/>
        <v>1.846495405159003</v>
      </c>
      <c r="I200" s="231">
        <f t="shared" si="13"/>
        <v>0.18734595272264742</v>
      </c>
      <c r="K200" s="60"/>
      <c r="L200" s="76"/>
      <c r="M200" s="60"/>
      <c r="N200" s="60"/>
      <c r="O200" s="60"/>
      <c r="P200" s="60"/>
      <c r="Q200" s="60"/>
      <c r="R200" s="60"/>
      <c r="S200" s="60"/>
      <c r="T200" s="60"/>
      <c r="U200" s="60"/>
      <c r="V200" s="60"/>
      <c r="W200" s="60"/>
      <c r="X200" s="60"/>
      <c r="Y200" s="60"/>
      <c r="Z200" s="60"/>
      <c r="AA200" s="60"/>
      <c r="AB200" s="60"/>
      <c r="AC200" s="64"/>
      <c r="AD200" s="64"/>
      <c r="AW200" s="60"/>
      <c r="AX200" s="60"/>
      <c r="AY200" s="60"/>
      <c r="AZ200" s="60"/>
      <c r="BA200" s="60"/>
      <c r="BB200" s="60"/>
      <c r="BC200" s="60"/>
      <c r="BD200" s="60"/>
      <c r="BE200" s="60"/>
      <c r="BF200" s="60"/>
      <c r="BG200" s="60"/>
      <c r="BH200" s="60"/>
      <c r="BI200" s="60"/>
      <c r="BJ200" s="60"/>
      <c r="BK200" s="60"/>
      <c r="BL200" s="60"/>
      <c r="BM200" s="60"/>
      <c r="BN200" s="60"/>
      <c r="BO200" s="60"/>
      <c r="BP200" s="60"/>
      <c r="BQ200" s="60"/>
      <c r="BR200" s="60"/>
      <c r="BS200" s="60"/>
      <c r="BT200" s="60"/>
      <c r="BU200" s="60"/>
      <c r="BV200" s="60"/>
      <c r="BW200" s="60"/>
      <c r="BX200" s="64"/>
      <c r="BY200" s="64"/>
      <c r="BZ200" s="60"/>
      <c r="CA200" s="60"/>
      <c r="CB200" s="60"/>
      <c r="CC200" s="76"/>
      <c r="CD200" s="76"/>
      <c r="CE200" s="76"/>
      <c r="CF200" s="76"/>
      <c r="CG200" s="76"/>
      <c r="CH200" s="60"/>
      <c r="CI200" s="60"/>
      <c r="CJ200" s="60"/>
      <c r="CK200" s="60"/>
      <c r="CL200" s="60"/>
    </row>
    <row r="201" spans="1:90" ht="14.25" customHeight="1">
      <c r="A201" s="227" t="s">
        <v>147</v>
      </c>
      <c r="B201" s="229" t="s">
        <v>70</v>
      </c>
      <c r="C201" s="227" t="s">
        <v>44</v>
      </c>
      <c r="D201" s="229" t="s">
        <v>236</v>
      </c>
      <c r="E201" s="231">
        <v>67.808135835082084</v>
      </c>
      <c r="F201" s="231">
        <v>3.0480517323291569</v>
      </c>
      <c r="G201" s="231">
        <v>4.4951121200889552E-2</v>
      </c>
      <c r="H201" s="231">
        <f t="shared" si="12"/>
        <v>1.8312818050219628</v>
      </c>
      <c r="I201" s="231">
        <f t="shared" si="13"/>
        <v>0.48402233368935726</v>
      </c>
      <c r="K201" s="60"/>
      <c r="L201" s="76"/>
      <c r="M201" s="60"/>
      <c r="N201" s="60"/>
      <c r="O201" s="60"/>
      <c r="P201" s="60"/>
      <c r="Q201" s="60"/>
      <c r="R201" s="60"/>
      <c r="S201" s="60"/>
      <c r="T201" s="60"/>
      <c r="U201" s="60"/>
      <c r="V201" s="60"/>
      <c r="W201" s="60"/>
      <c r="X201" s="60"/>
      <c r="Y201" s="60"/>
      <c r="Z201" s="60"/>
      <c r="AA201" s="60"/>
      <c r="AB201" s="60"/>
      <c r="AC201" s="64"/>
      <c r="AD201" s="64"/>
      <c r="AW201" s="60"/>
      <c r="AX201" s="60"/>
      <c r="AY201" s="60"/>
      <c r="AZ201" s="60"/>
      <c r="BA201" s="60"/>
      <c r="BB201" s="60"/>
      <c r="BC201" s="60"/>
      <c r="BD201" s="60"/>
      <c r="BE201" s="60"/>
      <c r="BF201" s="60"/>
      <c r="BG201" s="60"/>
      <c r="BH201" s="60"/>
      <c r="BI201" s="60"/>
      <c r="BJ201" s="60"/>
      <c r="BK201" s="60"/>
      <c r="BL201" s="60"/>
      <c r="BM201" s="60"/>
      <c r="BN201" s="60"/>
      <c r="BO201" s="60"/>
      <c r="BP201" s="60"/>
      <c r="BQ201" s="60"/>
      <c r="BR201" s="60"/>
      <c r="BS201" s="60"/>
      <c r="BT201" s="60"/>
      <c r="BU201" s="60"/>
      <c r="BV201" s="60"/>
      <c r="BW201" s="60"/>
      <c r="BX201" s="64"/>
      <c r="BY201" s="64"/>
      <c r="BZ201" s="60"/>
      <c r="CA201" s="60"/>
      <c r="CB201" s="60"/>
      <c r="CC201" s="76"/>
      <c r="CD201" s="76"/>
      <c r="CE201" s="76"/>
      <c r="CF201" s="76"/>
      <c r="CG201" s="76"/>
      <c r="CH201" s="60"/>
      <c r="CI201" s="60"/>
      <c r="CJ201" s="60"/>
      <c r="CK201" s="60"/>
      <c r="CL201" s="60"/>
    </row>
    <row r="202" spans="1:90" ht="14.25" customHeight="1">
      <c r="A202" s="227" t="s">
        <v>147</v>
      </c>
      <c r="B202" s="227" t="s">
        <v>252</v>
      </c>
      <c r="C202" s="227" t="s">
        <v>44</v>
      </c>
      <c r="D202" s="229" t="s">
        <v>236</v>
      </c>
      <c r="E202" s="231">
        <v>358.37718195825568</v>
      </c>
      <c r="F202" s="231">
        <v>33.840000000000003</v>
      </c>
      <c r="G202" s="231">
        <v>9.4425654599688602E-2</v>
      </c>
      <c r="H202" s="231">
        <f t="shared" si="12"/>
        <v>2.5543403501388324</v>
      </c>
      <c r="I202" s="231">
        <f t="shared" si="13"/>
        <v>1.529430354366986</v>
      </c>
      <c r="K202" s="60"/>
      <c r="L202" s="97"/>
      <c r="M202" s="60"/>
      <c r="N202" s="60"/>
      <c r="O202" s="60"/>
      <c r="P202" s="60"/>
      <c r="Q202" s="60"/>
      <c r="R202" s="60"/>
      <c r="S202" s="60"/>
      <c r="T202" s="60"/>
      <c r="U202" s="60"/>
      <c r="V202" s="60"/>
      <c r="W202" s="60"/>
      <c r="X202" s="60"/>
      <c r="Y202" s="60"/>
      <c r="Z202" s="60"/>
      <c r="AA202" s="60"/>
      <c r="AB202" s="60"/>
      <c r="AC202" s="64"/>
      <c r="AD202" s="64"/>
      <c r="AW202" s="60"/>
      <c r="AX202" s="60"/>
      <c r="AY202" s="60"/>
      <c r="AZ202" s="60"/>
      <c r="BA202" s="60"/>
      <c r="BB202" s="60"/>
      <c r="BC202" s="60"/>
      <c r="BD202" s="60"/>
      <c r="BE202" s="60"/>
      <c r="BF202" s="60"/>
      <c r="BG202" s="60"/>
      <c r="BH202" s="60"/>
      <c r="BI202" s="60"/>
      <c r="BJ202" s="60"/>
      <c r="BK202" s="60"/>
      <c r="BL202" s="60"/>
      <c r="BM202" s="60"/>
      <c r="BN202" s="60"/>
      <c r="BO202" s="60"/>
      <c r="BP202" s="60"/>
      <c r="BQ202" s="60"/>
      <c r="BR202" s="60"/>
      <c r="BS202" s="60"/>
      <c r="BT202" s="60"/>
      <c r="BU202" s="60"/>
      <c r="BV202" s="60"/>
      <c r="BW202" s="60"/>
      <c r="BX202" s="64"/>
      <c r="BY202" s="64"/>
      <c r="BZ202" s="60"/>
      <c r="CA202" s="60"/>
      <c r="CB202" s="60"/>
      <c r="CC202" s="76"/>
      <c r="CD202" s="76"/>
      <c r="CE202" s="76"/>
      <c r="CF202" s="76"/>
      <c r="CG202" s="76"/>
      <c r="CH202" s="60"/>
      <c r="CI202" s="60"/>
      <c r="CJ202" s="60"/>
      <c r="CK202" s="60"/>
      <c r="CL202" s="60"/>
    </row>
    <row r="203" spans="1:90" ht="14.25" customHeight="1">
      <c r="A203" s="227" t="s">
        <v>147</v>
      </c>
      <c r="B203" s="227" t="s">
        <v>252</v>
      </c>
      <c r="C203" s="227" t="s">
        <v>44</v>
      </c>
      <c r="D203" s="229" t="s">
        <v>236</v>
      </c>
      <c r="E203" s="231">
        <v>116.63162726452106</v>
      </c>
      <c r="F203" s="231">
        <v>8.77</v>
      </c>
      <c r="G203" s="231">
        <v>7.5194012170554728E-2</v>
      </c>
      <c r="H203" s="231">
        <f t="shared" si="12"/>
        <v>2.0668163350194027</v>
      </c>
      <c r="I203" s="231">
        <f t="shared" si="13"/>
        <v>0.94299959336604045</v>
      </c>
      <c r="K203" s="60"/>
      <c r="L203" s="97"/>
      <c r="M203" s="60"/>
      <c r="N203" s="60"/>
      <c r="O203" s="60"/>
      <c r="P203" s="60"/>
      <c r="Q203" s="60"/>
      <c r="R203" s="60"/>
      <c r="S203" s="60"/>
      <c r="T203" s="60"/>
      <c r="U203" s="60"/>
      <c r="V203" s="60"/>
      <c r="W203" s="60"/>
      <c r="X203" s="60"/>
      <c r="Y203" s="60"/>
      <c r="Z203" s="60"/>
      <c r="AA203" s="60"/>
      <c r="AB203" s="60"/>
      <c r="AC203" s="64"/>
      <c r="AD203" s="64"/>
      <c r="AW203" s="60"/>
      <c r="AX203" s="60"/>
      <c r="AY203" s="60"/>
      <c r="AZ203" s="60"/>
      <c r="BA203" s="60"/>
      <c r="BB203" s="60"/>
      <c r="BC203" s="60"/>
      <c r="BD203" s="60"/>
      <c r="BE203" s="60"/>
      <c r="BF203" s="60"/>
      <c r="BG203" s="60"/>
      <c r="BH203" s="60"/>
      <c r="BI203" s="60"/>
      <c r="BJ203" s="60"/>
      <c r="BK203" s="60"/>
      <c r="BL203" s="60"/>
      <c r="BM203" s="60"/>
      <c r="BN203" s="60"/>
      <c r="BO203" s="60"/>
      <c r="BP203" s="60"/>
      <c r="BQ203" s="60"/>
      <c r="BR203" s="60"/>
      <c r="BS203" s="60"/>
      <c r="BT203" s="60"/>
      <c r="BU203" s="60"/>
      <c r="BV203" s="60"/>
      <c r="BW203" s="60"/>
      <c r="BX203" s="64"/>
      <c r="BY203" s="64"/>
      <c r="BZ203" s="60"/>
      <c r="CA203" s="60"/>
      <c r="CB203" s="60"/>
      <c r="CC203" s="76"/>
      <c r="CD203" s="76"/>
      <c r="CE203" s="76"/>
      <c r="CF203" s="76"/>
      <c r="CG203" s="76"/>
      <c r="CH203" s="60"/>
      <c r="CI203" s="60"/>
      <c r="CJ203" s="60"/>
      <c r="CK203" s="60"/>
      <c r="CL203" s="60"/>
    </row>
    <row r="204" spans="1:90" ht="14.25" customHeight="1">
      <c r="A204" s="227" t="s">
        <v>147</v>
      </c>
      <c r="B204" s="227" t="s">
        <v>73</v>
      </c>
      <c r="C204" s="227" t="s">
        <v>44</v>
      </c>
      <c r="D204" s="229" t="s">
        <v>236</v>
      </c>
      <c r="E204" s="231">
        <v>185.57387804754907</v>
      </c>
      <c r="F204" s="231">
        <v>11.4</v>
      </c>
      <c r="G204" s="231">
        <v>6.1431059801848889E-2</v>
      </c>
      <c r="H204" s="231">
        <f t="shared" si="12"/>
        <v>2.2685168435519145</v>
      </c>
      <c r="I204" s="231">
        <f t="shared" si="13"/>
        <v>1.0569048513364727</v>
      </c>
      <c r="K204" s="60"/>
      <c r="L204" s="97"/>
      <c r="M204" s="60"/>
      <c r="N204" s="60"/>
      <c r="O204" s="60"/>
      <c r="P204" s="60"/>
      <c r="Q204" s="60"/>
      <c r="R204" s="60"/>
      <c r="S204" s="60"/>
      <c r="T204" s="60"/>
      <c r="U204" s="60"/>
      <c r="V204" s="60"/>
      <c r="W204" s="60"/>
      <c r="X204" s="60"/>
      <c r="Y204" s="60"/>
      <c r="Z204" s="60"/>
      <c r="AA204" s="60"/>
      <c r="AB204" s="60"/>
      <c r="AC204" s="64"/>
      <c r="AD204" s="64"/>
      <c r="AW204" s="60"/>
      <c r="AX204" s="60"/>
      <c r="AY204" s="60"/>
      <c r="AZ204" s="60"/>
      <c r="BA204" s="60"/>
      <c r="BB204" s="60"/>
      <c r="BC204" s="60"/>
      <c r="BD204" s="60"/>
      <c r="BE204" s="60"/>
      <c r="BF204" s="60"/>
      <c r="BG204" s="60"/>
      <c r="BH204" s="60"/>
      <c r="BI204" s="60"/>
      <c r="BJ204" s="60"/>
      <c r="BK204" s="60"/>
      <c r="BL204" s="60"/>
      <c r="BM204" s="60"/>
      <c r="BN204" s="60"/>
      <c r="BO204" s="60"/>
      <c r="BP204" s="60"/>
      <c r="BQ204" s="60"/>
      <c r="BR204" s="60"/>
      <c r="BS204" s="60"/>
      <c r="BT204" s="60"/>
      <c r="BU204" s="60"/>
      <c r="BV204" s="60"/>
      <c r="BW204" s="60"/>
      <c r="BX204" s="64"/>
      <c r="BY204" s="64"/>
      <c r="BZ204" s="60"/>
      <c r="CA204" s="60"/>
      <c r="CB204" s="60"/>
      <c r="CC204" s="76"/>
      <c r="CD204" s="76"/>
      <c r="CE204" s="76"/>
      <c r="CF204" s="76"/>
      <c r="CG204" s="76"/>
      <c r="CH204" s="60"/>
      <c r="CI204" s="60"/>
      <c r="CJ204" s="60"/>
      <c r="CK204" s="60"/>
      <c r="CL204" s="60"/>
    </row>
    <row r="205" spans="1:90" ht="14.25" customHeight="1">
      <c r="A205" s="227" t="s">
        <v>147</v>
      </c>
      <c r="B205" s="227" t="s">
        <v>253</v>
      </c>
      <c r="C205" s="227" t="s">
        <v>44</v>
      </c>
      <c r="D205" s="229" t="s">
        <v>236</v>
      </c>
      <c r="E205" s="231">
        <v>70.142339176699323</v>
      </c>
      <c r="F205" s="231">
        <v>2.5</v>
      </c>
      <c r="G205" s="231">
        <v>3.5641811056544834E-2</v>
      </c>
      <c r="H205" s="231">
        <f t="shared" si="12"/>
        <v>1.8459802450726157</v>
      </c>
      <c r="I205" s="231">
        <f t="shared" si="13"/>
        <v>0.3979400086720376</v>
      </c>
      <c r="K205" s="60"/>
      <c r="L205" s="97"/>
      <c r="M205" s="60"/>
      <c r="N205" s="60"/>
      <c r="O205" s="60"/>
      <c r="P205" s="60"/>
      <c r="Q205" s="60"/>
      <c r="R205" s="60"/>
      <c r="S205" s="60"/>
      <c r="T205" s="60"/>
      <c r="U205" s="60"/>
      <c r="V205" s="60"/>
      <c r="W205" s="60"/>
      <c r="X205" s="60"/>
      <c r="Y205" s="60"/>
      <c r="Z205" s="60"/>
      <c r="AA205" s="60"/>
      <c r="AB205" s="60"/>
      <c r="AC205" s="64"/>
      <c r="AD205" s="64"/>
      <c r="AW205" s="60"/>
      <c r="AX205" s="60"/>
      <c r="AY205" s="60"/>
      <c r="AZ205" s="60"/>
      <c r="BA205" s="60"/>
      <c r="BB205" s="60"/>
      <c r="BC205" s="60"/>
      <c r="BD205" s="60"/>
      <c r="BE205" s="60"/>
      <c r="BF205" s="60"/>
      <c r="BG205" s="60"/>
      <c r="BH205" s="60"/>
      <c r="BI205" s="60"/>
      <c r="BJ205" s="60"/>
      <c r="BK205" s="60"/>
      <c r="BL205" s="60"/>
      <c r="BM205" s="60"/>
      <c r="BN205" s="60"/>
      <c r="BO205" s="60"/>
      <c r="BP205" s="60"/>
      <c r="BQ205" s="60"/>
      <c r="BR205" s="60"/>
      <c r="BS205" s="60"/>
      <c r="BT205" s="60"/>
      <c r="BU205" s="60"/>
      <c r="BV205" s="60"/>
      <c r="BW205" s="60"/>
      <c r="BX205" s="64"/>
      <c r="BY205" s="64"/>
      <c r="BZ205" s="60"/>
      <c r="CA205" s="60"/>
      <c r="CB205" s="60"/>
      <c r="CC205" s="76"/>
      <c r="CD205" s="76"/>
      <c r="CE205" s="76"/>
      <c r="CF205" s="76"/>
      <c r="CG205" s="76"/>
      <c r="CH205" s="60"/>
      <c r="CI205" s="60"/>
      <c r="CJ205" s="60"/>
      <c r="CK205" s="60"/>
      <c r="CL205" s="60"/>
    </row>
    <row r="206" spans="1:90" ht="14.25" customHeight="1">
      <c r="A206" s="227" t="s">
        <v>147</v>
      </c>
      <c r="B206" s="227" t="s">
        <v>253</v>
      </c>
      <c r="C206" s="227" t="s">
        <v>44</v>
      </c>
      <c r="D206" s="229" t="s">
        <v>236</v>
      </c>
      <c r="E206" s="231">
        <v>88.4119570943854</v>
      </c>
      <c r="F206" s="231">
        <v>3.4</v>
      </c>
      <c r="G206" s="231">
        <v>3.8456336809401054E-2</v>
      </c>
      <c r="H206" s="231">
        <f t="shared" si="12"/>
        <v>1.9465110042545184</v>
      </c>
      <c r="I206" s="231">
        <f t="shared" si="13"/>
        <v>0.53147891704225514</v>
      </c>
      <c r="K206" s="60"/>
      <c r="L206" s="97"/>
      <c r="M206" s="60"/>
      <c r="N206" s="60"/>
      <c r="O206" s="60"/>
      <c r="P206" s="60"/>
      <c r="Q206" s="60"/>
      <c r="R206" s="60"/>
      <c r="S206" s="60"/>
      <c r="T206" s="60"/>
      <c r="U206" s="60"/>
      <c r="V206" s="60"/>
      <c r="W206" s="60"/>
      <c r="X206" s="60"/>
      <c r="Y206" s="60"/>
      <c r="Z206" s="60"/>
      <c r="AA206" s="60"/>
      <c r="AB206" s="60"/>
      <c r="AC206" s="64"/>
      <c r="AD206" s="64"/>
      <c r="AW206" s="60"/>
      <c r="AX206" s="60"/>
      <c r="AY206" s="60"/>
      <c r="AZ206" s="60"/>
      <c r="BA206" s="60"/>
      <c r="BB206" s="60"/>
      <c r="BC206" s="60"/>
      <c r="BD206" s="60"/>
      <c r="BE206" s="60"/>
      <c r="BF206" s="60"/>
      <c r="BG206" s="60"/>
      <c r="BH206" s="60"/>
      <c r="BI206" s="60"/>
      <c r="BJ206" s="60"/>
      <c r="BK206" s="60"/>
      <c r="BL206" s="60"/>
      <c r="BM206" s="60"/>
      <c r="BN206" s="60"/>
      <c r="BO206" s="60"/>
      <c r="BP206" s="60"/>
      <c r="BQ206" s="60"/>
      <c r="BR206" s="60"/>
      <c r="BS206" s="60"/>
      <c r="BT206" s="60"/>
      <c r="BU206" s="60"/>
      <c r="BV206" s="60"/>
      <c r="BW206" s="60"/>
      <c r="BX206" s="64"/>
      <c r="BY206" s="64"/>
      <c r="BZ206" s="60"/>
      <c r="CA206" s="60"/>
      <c r="CB206" s="60"/>
      <c r="CC206" s="76"/>
      <c r="CD206" s="76"/>
      <c r="CE206" s="76"/>
      <c r="CF206" s="76"/>
      <c r="CG206" s="76"/>
      <c r="CH206" s="60"/>
      <c r="CI206" s="60"/>
      <c r="CJ206" s="60"/>
      <c r="CK206" s="60"/>
      <c r="CL206" s="60"/>
    </row>
    <row r="207" spans="1:90" ht="14.25" customHeight="1">
      <c r="A207" s="227" t="s">
        <v>147</v>
      </c>
      <c r="B207" s="227" t="s">
        <v>254</v>
      </c>
      <c r="C207" s="227" t="s">
        <v>44</v>
      </c>
      <c r="D207" s="229" t="s">
        <v>236</v>
      </c>
      <c r="E207" s="231">
        <v>28.928413472785532</v>
      </c>
      <c r="F207" s="231">
        <v>1.23</v>
      </c>
      <c r="G207" s="231">
        <v>4.2518750679401245E-2</v>
      </c>
      <c r="H207" s="231">
        <f t="shared" si="12"/>
        <v>1.4613246161952238</v>
      </c>
      <c r="I207" s="231">
        <f t="shared" si="13"/>
        <v>8.9905111439397931E-2</v>
      </c>
      <c r="K207" s="60"/>
      <c r="L207" s="97"/>
      <c r="M207" s="60"/>
      <c r="N207" s="60"/>
      <c r="O207" s="60"/>
      <c r="P207" s="60"/>
      <c r="Q207" s="60"/>
      <c r="R207" s="60"/>
      <c r="S207" s="60"/>
      <c r="T207" s="60"/>
      <c r="U207" s="60"/>
      <c r="V207" s="60"/>
      <c r="W207" s="60"/>
      <c r="X207" s="60"/>
      <c r="Y207" s="60"/>
      <c r="Z207" s="60"/>
      <c r="AA207" s="60"/>
      <c r="AB207" s="60"/>
      <c r="AC207" s="64"/>
      <c r="AD207" s="64"/>
      <c r="AW207" s="60"/>
      <c r="AX207" s="60"/>
      <c r="AY207" s="60"/>
      <c r="AZ207" s="60"/>
      <c r="BA207" s="60"/>
      <c r="BB207" s="60"/>
      <c r="BC207" s="60"/>
      <c r="BD207" s="60"/>
      <c r="BE207" s="60"/>
      <c r="BF207" s="60"/>
      <c r="BG207" s="60"/>
      <c r="BH207" s="60"/>
      <c r="BI207" s="60"/>
      <c r="BJ207" s="60"/>
      <c r="BK207" s="60"/>
      <c r="BL207" s="60"/>
      <c r="BM207" s="60"/>
      <c r="BN207" s="60"/>
      <c r="BO207" s="60"/>
      <c r="BP207" s="60"/>
      <c r="BQ207" s="60"/>
      <c r="BR207" s="60"/>
      <c r="BS207" s="60"/>
      <c r="BT207" s="60"/>
      <c r="BU207" s="60"/>
      <c r="BV207" s="60"/>
      <c r="BW207" s="60"/>
      <c r="BX207" s="64"/>
      <c r="BY207" s="64"/>
      <c r="BZ207" s="60"/>
      <c r="CA207" s="60"/>
      <c r="CB207" s="60"/>
      <c r="CC207" s="76"/>
      <c r="CD207" s="76"/>
      <c r="CE207" s="76"/>
      <c r="CF207" s="76"/>
      <c r="CG207" s="76"/>
      <c r="CH207" s="60"/>
      <c r="CI207" s="60"/>
      <c r="CJ207" s="60"/>
      <c r="CK207" s="60"/>
      <c r="CL207" s="60"/>
    </row>
    <row r="208" spans="1:90" ht="14.25" customHeight="1">
      <c r="A208" s="227" t="s">
        <v>147</v>
      </c>
      <c r="B208" s="227" t="s">
        <v>254</v>
      </c>
      <c r="C208" s="227" t="s">
        <v>44</v>
      </c>
      <c r="D208" s="229" t="s">
        <v>236</v>
      </c>
      <c r="E208" s="231">
        <v>27.061679118022479</v>
      </c>
      <c r="F208" s="231">
        <v>0.72</v>
      </c>
      <c r="G208" s="231">
        <v>2.6605887863051923E-2</v>
      </c>
      <c r="H208" s="231">
        <f t="shared" si="12"/>
        <v>1.4323547401207151</v>
      </c>
      <c r="I208" s="231">
        <f t="shared" si="13"/>
        <v>-0.14266750356873156</v>
      </c>
      <c r="K208" s="60"/>
      <c r="L208" s="97"/>
      <c r="M208" s="60"/>
      <c r="N208" s="60"/>
      <c r="O208" s="73"/>
      <c r="P208" s="60"/>
      <c r="Q208" s="60"/>
      <c r="R208" s="60"/>
      <c r="S208" s="60"/>
      <c r="T208" s="60"/>
      <c r="U208" s="60"/>
      <c r="V208" s="60"/>
      <c r="W208" s="60"/>
      <c r="X208" s="60"/>
      <c r="Y208" s="60"/>
      <c r="Z208" s="60"/>
      <c r="AA208" s="60"/>
      <c r="AB208" s="60"/>
      <c r="AC208" s="64"/>
      <c r="AD208" s="64"/>
      <c r="AW208" s="60"/>
      <c r="AX208" s="60"/>
      <c r="AY208" s="60"/>
      <c r="AZ208" s="60"/>
      <c r="BA208" s="60"/>
      <c r="BB208" s="60"/>
      <c r="BC208" s="60"/>
      <c r="BD208" s="60"/>
      <c r="BE208" s="60"/>
      <c r="BF208" s="60"/>
      <c r="BG208" s="60"/>
      <c r="BH208" s="60"/>
      <c r="BI208" s="60"/>
      <c r="BJ208" s="60"/>
      <c r="BK208" s="60"/>
      <c r="BL208" s="60"/>
      <c r="BM208" s="60"/>
      <c r="BN208" s="60"/>
      <c r="BO208" s="60"/>
      <c r="BP208" s="60"/>
      <c r="BQ208" s="60"/>
      <c r="BR208" s="60"/>
      <c r="BS208" s="60"/>
      <c r="BT208" s="60"/>
      <c r="BU208" s="60"/>
      <c r="BV208" s="60"/>
      <c r="BW208" s="60"/>
      <c r="BX208" s="64"/>
      <c r="BY208" s="64"/>
      <c r="BZ208" s="60"/>
      <c r="CA208" s="60"/>
      <c r="CB208" s="60"/>
      <c r="CC208" s="76"/>
      <c r="CD208" s="76"/>
      <c r="CE208" s="76"/>
      <c r="CF208" s="76"/>
      <c r="CG208" s="76"/>
      <c r="CH208" s="60"/>
      <c r="CI208" s="60"/>
      <c r="CJ208" s="60"/>
      <c r="CK208" s="60"/>
      <c r="CL208" s="60"/>
    </row>
    <row r="209" spans="1:90" ht="14.25" customHeight="1">
      <c r="A209" s="227" t="s">
        <v>147</v>
      </c>
      <c r="B209" s="227" t="s">
        <v>255</v>
      </c>
      <c r="C209" s="227" t="s">
        <v>44</v>
      </c>
      <c r="D209" s="229" t="s">
        <v>236</v>
      </c>
      <c r="E209" s="231">
        <v>126.48052023352507</v>
      </c>
      <c r="F209" s="231">
        <v>12.04</v>
      </c>
      <c r="G209" s="231">
        <v>9.5192524333155476E-2</v>
      </c>
      <c r="H209" s="231">
        <f t="shared" si="12"/>
        <v>2.1020236432467696</v>
      </c>
      <c r="I209" s="231">
        <f t="shared" si="13"/>
        <v>1.0806264869218056</v>
      </c>
      <c r="K209" s="60"/>
      <c r="L209" s="97"/>
      <c r="M209" s="60"/>
      <c r="N209" s="60"/>
      <c r="O209" s="73"/>
      <c r="P209" s="60"/>
      <c r="Q209" s="60"/>
      <c r="R209" s="60"/>
      <c r="S209" s="60"/>
      <c r="T209" s="60"/>
      <c r="U209" s="60"/>
      <c r="V209" s="60"/>
      <c r="W209" s="60"/>
      <c r="X209" s="60"/>
      <c r="Y209" s="60"/>
      <c r="Z209" s="60"/>
      <c r="AA209" s="60"/>
      <c r="AB209" s="60"/>
      <c r="AC209" s="64"/>
      <c r="AD209" s="64"/>
      <c r="AW209" s="60"/>
      <c r="AX209" s="60"/>
      <c r="AY209" s="60"/>
      <c r="AZ209" s="60"/>
      <c r="BA209" s="60"/>
      <c r="BB209" s="60"/>
      <c r="BC209" s="60"/>
      <c r="BD209" s="60"/>
      <c r="BE209" s="60"/>
      <c r="BF209" s="60"/>
      <c r="BG209" s="60"/>
      <c r="BH209" s="60"/>
      <c r="BI209" s="60"/>
      <c r="BJ209" s="60"/>
      <c r="BK209" s="60"/>
      <c r="BL209" s="60"/>
      <c r="BM209" s="60"/>
      <c r="BN209" s="60"/>
      <c r="BO209" s="60"/>
      <c r="BP209" s="60"/>
      <c r="BQ209" s="60"/>
      <c r="BR209" s="60"/>
      <c r="BS209" s="60"/>
      <c r="BT209" s="60"/>
      <c r="BU209" s="60"/>
      <c r="BV209" s="60"/>
      <c r="BW209" s="60"/>
      <c r="BX209" s="64"/>
      <c r="BY209" s="64"/>
      <c r="BZ209" s="60"/>
      <c r="CA209" s="60"/>
      <c r="CB209" s="60"/>
      <c r="CC209" s="76"/>
      <c r="CD209" s="76"/>
      <c r="CE209" s="76"/>
      <c r="CF209" s="76"/>
      <c r="CG209" s="76"/>
      <c r="CH209" s="60"/>
      <c r="CI209" s="60"/>
      <c r="CJ209" s="60"/>
      <c r="CK209" s="60"/>
      <c r="CL209" s="60"/>
    </row>
    <row r="210" spans="1:90" ht="14.25" customHeight="1">
      <c r="A210" s="227" t="s">
        <v>147</v>
      </c>
      <c r="B210" s="227" t="s">
        <v>255</v>
      </c>
      <c r="C210" s="227" t="s">
        <v>44</v>
      </c>
      <c r="D210" s="229" t="s">
        <v>236</v>
      </c>
      <c r="E210" s="231">
        <v>88.719204855906483</v>
      </c>
      <c r="F210" s="231">
        <v>4.5</v>
      </c>
      <c r="G210" s="231">
        <v>5.0721825193414283E-2</v>
      </c>
      <c r="H210" s="231">
        <f t="shared" si="12"/>
        <v>1.9480176408029655</v>
      </c>
      <c r="I210" s="231">
        <f t="shared" si="13"/>
        <v>0.65321251377534373</v>
      </c>
      <c r="K210" s="60"/>
      <c r="L210" s="97"/>
      <c r="M210" s="60"/>
      <c r="N210" s="60"/>
      <c r="O210" s="73"/>
      <c r="P210" s="60"/>
      <c r="Q210" s="60"/>
      <c r="R210" s="60"/>
      <c r="S210" s="60"/>
      <c r="T210" s="60"/>
      <c r="U210" s="60"/>
      <c r="V210" s="60"/>
      <c r="W210" s="60"/>
      <c r="X210" s="60"/>
      <c r="Y210" s="60"/>
      <c r="Z210" s="60"/>
      <c r="AA210" s="60"/>
      <c r="AB210" s="60"/>
      <c r="AC210" s="64"/>
      <c r="AD210" s="64"/>
      <c r="CC210" s="17"/>
      <c r="CD210" s="17"/>
      <c r="CE210" s="27"/>
      <c r="CF210" s="27"/>
      <c r="CG210" s="27"/>
    </row>
    <row r="211" spans="1:90" ht="14.25" customHeight="1">
      <c r="A211" s="227" t="s">
        <v>147</v>
      </c>
      <c r="B211" s="227" t="s">
        <v>255</v>
      </c>
      <c r="C211" s="227" t="s">
        <v>44</v>
      </c>
      <c r="D211" s="229" t="s">
        <v>236</v>
      </c>
      <c r="E211" s="231">
        <v>105.57070784976213</v>
      </c>
      <c r="F211" s="231">
        <v>15.02</v>
      </c>
      <c r="G211" s="231">
        <v>0.1422743136417631</v>
      </c>
      <c r="H211" s="231">
        <f t="shared" si="12"/>
        <v>2.023543433501573</v>
      </c>
      <c r="I211" s="231">
        <f t="shared" si="13"/>
        <v>1.1766699326681496</v>
      </c>
      <c r="K211" s="60"/>
      <c r="L211" s="97"/>
      <c r="M211" s="60"/>
      <c r="N211" s="60"/>
      <c r="O211" s="73"/>
      <c r="P211" s="60"/>
      <c r="Q211" s="60"/>
      <c r="R211" s="60"/>
      <c r="S211" s="60"/>
      <c r="T211" s="60"/>
      <c r="U211" s="60"/>
      <c r="V211" s="60"/>
      <c r="W211" s="60"/>
      <c r="X211" s="60"/>
      <c r="Y211" s="60"/>
      <c r="Z211" s="60"/>
      <c r="AA211" s="60"/>
      <c r="AB211" s="60"/>
      <c r="AC211" s="64"/>
      <c r="AD211" s="64"/>
      <c r="CC211" s="17"/>
      <c r="CD211" s="17"/>
      <c r="CE211" s="27"/>
      <c r="CF211" s="27"/>
      <c r="CG211" s="27"/>
    </row>
    <row r="212" spans="1:90" ht="14.25" customHeight="1">
      <c r="A212" s="227" t="s">
        <v>147</v>
      </c>
      <c r="B212" s="227" t="s">
        <v>256</v>
      </c>
      <c r="C212" s="227" t="s">
        <v>44</v>
      </c>
      <c r="D212" s="229" t="s">
        <v>236</v>
      </c>
      <c r="E212" s="231">
        <v>455.88436394404886</v>
      </c>
      <c r="F212" s="231">
        <v>14.44</v>
      </c>
      <c r="G212" s="231">
        <v>3.1674698985228268E-2</v>
      </c>
      <c r="H212" s="231">
        <f t="shared" si="12"/>
        <v>2.6588546968975733</v>
      </c>
      <c r="I212" s="231">
        <f t="shared" si="13"/>
        <v>1.1595671932336202</v>
      </c>
      <c r="K212" s="60"/>
      <c r="L212" s="97"/>
      <c r="M212" s="76"/>
      <c r="N212" s="76"/>
      <c r="O212" s="74"/>
      <c r="P212" s="60"/>
      <c r="Q212" s="60"/>
      <c r="R212" s="60"/>
      <c r="S212" s="60"/>
      <c r="T212" s="60"/>
      <c r="U212" s="60"/>
      <c r="V212" s="60"/>
      <c r="W212" s="60"/>
      <c r="X212" s="60"/>
      <c r="Y212" s="60"/>
      <c r="Z212" s="60"/>
      <c r="AA212" s="60"/>
      <c r="AB212" s="60"/>
      <c r="AC212" s="64"/>
      <c r="AD212" s="64"/>
      <c r="CC212" s="17"/>
      <c r="CD212" s="17"/>
      <c r="CE212" s="27"/>
      <c r="CF212" s="27"/>
      <c r="CG212" s="27"/>
    </row>
    <row r="213" spans="1:90" ht="14.25" customHeight="1">
      <c r="A213" s="227" t="s">
        <v>147</v>
      </c>
      <c r="B213" s="227" t="s">
        <v>256</v>
      </c>
      <c r="C213" s="227" t="s">
        <v>44</v>
      </c>
      <c r="D213" s="229" t="s">
        <v>236</v>
      </c>
      <c r="E213" s="231">
        <v>161.69526060614376</v>
      </c>
      <c r="F213" s="231">
        <v>7.67</v>
      </c>
      <c r="G213" s="231">
        <v>4.7434909169555284E-2</v>
      </c>
      <c r="H213" s="231">
        <f t="shared" si="12"/>
        <v>2.2086972906376072</v>
      </c>
      <c r="I213" s="231">
        <f t="shared" si="13"/>
        <v>0.88479536394898095</v>
      </c>
      <c r="K213" s="60"/>
      <c r="L213" s="97"/>
      <c r="M213" s="76"/>
      <c r="N213" s="73"/>
      <c r="O213" s="73"/>
      <c r="P213" s="60"/>
      <c r="Q213" s="60"/>
      <c r="R213" s="60"/>
      <c r="S213" s="60"/>
      <c r="T213" s="60"/>
      <c r="U213" s="60"/>
      <c r="V213" s="60"/>
      <c r="W213" s="60"/>
      <c r="X213" s="60"/>
      <c r="Y213" s="60"/>
      <c r="Z213" s="60"/>
      <c r="AA213" s="60"/>
      <c r="AB213" s="60"/>
      <c r="AC213" s="64"/>
      <c r="AD213" s="64"/>
      <c r="CC213" s="17"/>
      <c r="CD213" s="17"/>
      <c r="CE213" s="27"/>
      <c r="CF213" s="27"/>
      <c r="CG213" s="27"/>
    </row>
    <row r="214" spans="1:90" ht="14.25" customHeight="1">
      <c r="A214" s="227" t="s">
        <v>147</v>
      </c>
      <c r="B214" s="227" t="s">
        <v>77</v>
      </c>
      <c r="C214" s="227" t="s">
        <v>44</v>
      </c>
      <c r="D214" s="229" t="s">
        <v>236</v>
      </c>
      <c r="E214" s="231">
        <v>147.9021100437952</v>
      </c>
      <c r="F214" s="231">
        <v>4.7830000000000004</v>
      </c>
      <c r="G214" s="231">
        <v>3.2338957156079172E-2</v>
      </c>
      <c r="H214" s="231">
        <f t="shared" si="12"/>
        <v>2.1699743698984477</v>
      </c>
      <c r="I214" s="231">
        <f t="shared" si="13"/>
        <v>0.67970038087196416</v>
      </c>
      <c r="K214" s="60"/>
      <c r="L214" s="76"/>
      <c r="M214" s="76"/>
      <c r="N214" s="76"/>
      <c r="O214" s="76"/>
      <c r="P214" s="60"/>
      <c r="Q214" s="60"/>
      <c r="R214" s="60"/>
      <c r="S214" s="60"/>
      <c r="T214" s="60"/>
      <c r="U214" s="60"/>
      <c r="V214" s="60"/>
      <c r="W214" s="60"/>
      <c r="X214" s="60"/>
      <c r="Y214" s="60"/>
      <c r="Z214" s="60"/>
      <c r="AA214" s="60"/>
      <c r="AB214" s="60"/>
      <c r="AC214" s="64"/>
      <c r="AD214" s="64"/>
      <c r="CC214" s="17"/>
      <c r="CD214" s="17"/>
      <c r="CE214" s="27"/>
      <c r="CF214" s="27"/>
      <c r="CG214" s="27"/>
    </row>
    <row r="215" spans="1:90" ht="14.25" customHeight="1">
      <c r="A215" s="227" t="s">
        <v>147</v>
      </c>
      <c r="B215" s="227" t="s">
        <v>77</v>
      </c>
      <c r="C215" s="227" t="s">
        <v>44</v>
      </c>
      <c r="D215" s="229" t="s">
        <v>236</v>
      </c>
      <c r="E215" s="231">
        <v>141.44402602782858</v>
      </c>
      <c r="F215" s="231">
        <v>2.7789999999999999</v>
      </c>
      <c r="G215" s="231">
        <v>1.9647347986639196E-2</v>
      </c>
      <c r="H215" s="231">
        <f t="shared" si="12"/>
        <v>2.1505846094958185</v>
      </c>
      <c r="I215" s="231">
        <f t="shared" si="13"/>
        <v>0.44388854677737188</v>
      </c>
      <c r="K215" s="60"/>
      <c r="L215" s="76"/>
      <c r="M215" s="76"/>
      <c r="N215" s="73"/>
      <c r="O215" s="73"/>
      <c r="P215" s="60"/>
      <c r="Q215" s="60"/>
      <c r="R215" s="60"/>
      <c r="S215" s="60"/>
      <c r="T215" s="60"/>
      <c r="U215" s="60"/>
      <c r="V215" s="60"/>
      <c r="W215" s="60"/>
      <c r="X215" s="60"/>
      <c r="Y215" s="60"/>
      <c r="Z215" s="60"/>
      <c r="AA215" s="60"/>
      <c r="AB215" s="60"/>
      <c r="AC215" s="64"/>
      <c r="AD215" s="64"/>
      <c r="CC215" s="17"/>
      <c r="CD215" s="17"/>
      <c r="CE215" s="27"/>
      <c r="CF215" s="27"/>
      <c r="CG215" s="27"/>
    </row>
    <row r="216" spans="1:90" ht="14.25" customHeight="1">
      <c r="A216" s="227" t="s">
        <v>196</v>
      </c>
      <c r="B216" s="227" t="s">
        <v>198</v>
      </c>
      <c r="C216" s="229" t="s">
        <v>179</v>
      </c>
      <c r="D216" s="229" t="s">
        <v>237</v>
      </c>
      <c r="E216" s="230">
        <v>255.40650331249427</v>
      </c>
      <c r="F216" s="230">
        <v>13.540415133419382</v>
      </c>
      <c r="G216" s="230">
        <v>5.3015154108478006E-2</v>
      </c>
      <c r="H216" s="231">
        <f t="shared" si="12"/>
        <v>2.4072319513329266</v>
      </c>
      <c r="I216" s="231">
        <f t="shared" si="13"/>
        <v>1.1316319795182186</v>
      </c>
      <c r="K216" s="60"/>
      <c r="L216" s="97"/>
      <c r="M216" s="60"/>
      <c r="N216" s="60"/>
      <c r="O216" s="60"/>
      <c r="P216" s="60"/>
      <c r="Q216" s="60"/>
      <c r="R216" s="60"/>
      <c r="S216" s="60"/>
      <c r="T216" s="60"/>
      <c r="U216" s="60"/>
      <c r="V216" s="60"/>
      <c r="W216" s="60"/>
      <c r="X216" s="60"/>
      <c r="Y216" s="60"/>
      <c r="Z216" s="60"/>
      <c r="AA216" s="60"/>
      <c r="AB216" s="60"/>
      <c r="AC216" s="64"/>
      <c r="AD216" s="64"/>
      <c r="CC216" s="17"/>
      <c r="CD216" s="17"/>
      <c r="CE216" s="27"/>
      <c r="CF216" s="27"/>
      <c r="CG216" s="27"/>
    </row>
    <row r="217" spans="1:90" ht="14.25" customHeight="1">
      <c r="A217" s="227" t="s">
        <v>196</v>
      </c>
      <c r="B217" s="227" t="s">
        <v>198</v>
      </c>
      <c r="C217" s="229" t="s">
        <v>179</v>
      </c>
      <c r="D217" s="229" t="s">
        <v>237</v>
      </c>
      <c r="E217" s="230">
        <v>121.29280828465224</v>
      </c>
      <c r="F217" s="230">
        <v>11.189663452499381</v>
      </c>
      <c r="G217" s="230">
        <v>9.2253313372374635E-2</v>
      </c>
      <c r="H217" s="231">
        <f t="shared" si="12"/>
        <v>2.0838350513621755</v>
      </c>
      <c r="I217" s="231">
        <f t="shared" si="13"/>
        <v>1.048817024605168</v>
      </c>
      <c r="K217" s="60"/>
      <c r="L217" s="76"/>
      <c r="M217" s="60"/>
      <c r="N217" s="60"/>
      <c r="O217" s="60"/>
      <c r="P217" s="60"/>
      <c r="Q217" s="60"/>
      <c r="R217" s="60"/>
      <c r="S217" s="60"/>
      <c r="T217" s="60"/>
      <c r="U217" s="60"/>
      <c r="V217" s="60"/>
      <c r="W217" s="60"/>
      <c r="X217" s="60"/>
      <c r="Y217" s="60"/>
      <c r="Z217" s="60"/>
      <c r="AA217" s="60"/>
      <c r="AB217" s="60"/>
      <c r="AC217" s="64"/>
      <c r="AD217" s="64"/>
      <c r="CC217" s="17"/>
      <c r="CD217" s="17"/>
      <c r="CE217" s="27"/>
      <c r="CF217" s="27"/>
      <c r="CG217" s="27"/>
    </row>
    <row r="218" spans="1:90" ht="14.25" customHeight="1">
      <c r="A218" s="227" t="s">
        <v>196</v>
      </c>
      <c r="B218" s="227" t="s">
        <v>154</v>
      </c>
      <c r="C218" s="229" t="s">
        <v>179</v>
      </c>
      <c r="D218" s="229" t="s">
        <v>237</v>
      </c>
      <c r="E218" s="230">
        <v>9.8394681910432311</v>
      </c>
      <c r="F218" s="230">
        <v>2.5000000000000001E-2</v>
      </c>
      <c r="G218" s="230">
        <v>2.5407877249664012E-3</v>
      </c>
      <c r="H218" s="231">
        <f t="shared" si="12"/>
        <v>0.99297162608003964</v>
      </c>
      <c r="I218" s="231">
        <f t="shared" si="13"/>
        <v>-1.6020599913279623</v>
      </c>
      <c r="K218" s="60"/>
      <c r="L218" s="97"/>
      <c r="M218" s="60"/>
      <c r="N218" s="60"/>
      <c r="O218" s="60"/>
      <c r="P218" s="60"/>
      <c r="Q218" s="60"/>
      <c r="R218" s="60"/>
      <c r="S218" s="60"/>
      <c r="T218" s="60"/>
      <c r="U218" s="60"/>
      <c r="V218" s="60"/>
      <c r="W218" s="60"/>
      <c r="X218" s="60"/>
      <c r="Y218" s="60"/>
      <c r="Z218" s="60"/>
      <c r="AA218" s="60"/>
      <c r="AB218" s="60"/>
      <c r="AC218" s="64"/>
      <c r="AD218" s="64"/>
      <c r="CC218" s="17"/>
      <c r="CD218" s="17"/>
      <c r="CE218" s="27"/>
      <c r="CF218" s="27"/>
      <c r="CG218" s="27"/>
    </row>
    <row r="219" spans="1:90" ht="14.25" customHeight="1">
      <c r="A219" s="227" t="s">
        <v>196</v>
      </c>
      <c r="B219" s="227" t="s">
        <v>154</v>
      </c>
      <c r="C219" s="229" t="s">
        <v>179</v>
      </c>
      <c r="D219" s="229" t="s">
        <v>237</v>
      </c>
      <c r="E219" s="230">
        <v>79.394329541521245</v>
      </c>
      <c r="F219" s="230">
        <v>0.47</v>
      </c>
      <c r="G219" s="230">
        <v>5.9198182378276997E-3</v>
      </c>
      <c r="H219" s="231">
        <f t="shared" si="12"/>
        <v>1.8997894855912263</v>
      </c>
      <c r="I219" s="231">
        <f t="shared" si="13"/>
        <v>-0.32790214206428259</v>
      </c>
      <c r="K219" s="60"/>
      <c r="L219" s="97"/>
      <c r="M219" s="60"/>
      <c r="N219" s="60"/>
      <c r="O219" s="60"/>
      <c r="P219" s="60"/>
      <c r="Q219" s="60"/>
      <c r="R219" s="60"/>
      <c r="S219" s="60"/>
      <c r="T219" s="60"/>
      <c r="U219" s="60"/>
      <c r="V219" s="60"/>
      <c r="W219" s="60"/>
      <c r="X219" s="60"/>
      <c r="Y219" s="60"/>
      <c r="Z219" s="60"/>
      <c r="AA219" s="60"/>
      <c r="AB219" s="60"/>
      <c r="AC219" s="64"/>
      <c r="AD219" s="64"/>
      <c r="CC219" s="17"/>
      <c r="CD219" s="17"/>
      <c r="CE219" s="27"/>
      <c r="CF219" s="27"/>
      <c r="CG219" s="27"/>
    </row>
    <row r="220" spans="1:90" ht="14.25" customHeight="1">
      <c r="A220" s="227" t="s">
        <v>196</v>
      </c>
      <c r="B220" s="227" t="s">
        <v>154</v>
      </c>
      <c r="C220" s="229" t="s">
        <v>179</v>
      </c>
      <c r="D220" s="229" t="s">
        <v>237</v>
      </c>
      <c r="E220" s="230">
        <v>9.8394681910432311</v>
      </c>
      <c r="F220" s="230">
        <v>0.04</v>
      </c>
      <c r="G220" s="230">
        <v>4.0652603599462414E-3</v>
      </c>
      <c r="H220" s="231">
        <f t="shared" si="12"/>
        <v>0.99297162608003964</v>
      </c>
      <c r="I220" s="231">
        <f t="shared" si="13"/>
        <v>-1.3979400086720375</v>
      </c>
      <c r="K220" s="60"/>
      <c r="L220" s="97"/>
      <c r="M220" s="60"/>
      <c r="N220" s="60"/>
      <c r="O220" s="60"/>
      <c r="P220" s="60"/>
      <c r="Q220" s="60"/>
      <c r="R220" s="60"/>
      <c r="S220" s="60"/>
      <c r="T220" s="60"/>
      <c r="U220" s="60"/>
      <c r="V220" s="60"/>
      <c r="W220" s="60"/>
      <c r="X220" s="60"/>
      <c r="Y220" s="60"/>
      <c r="Z220" s="60"/>
      <c r="AA220" s="60"/>
      <c r="AB220" s="60"/>
      <c r="AC220" s="64"/>
      <c r="AD220" s="64"/>
      <c r="CC220" s="17"/>
      <c r="CD220" s="17"/>
      <c r="CE220" s="27"/>
      <c r="CF220" s="27"/>
      <c r="CG220" s="27"/>
    </row>
    <row r="221" spans="1:90" ht="14.25" customHeight="1">
      <c r="A221" s="227" t="s">
        <v>196</v>
      </c>
      <c r="B221" s="227" t="s">
        <v>154</v>
      </c>
      <c r="C221" s="229" t="s">
        <v>179</v>
      </c>
      <c r="D221" s="229" t="s">
        <v>237</v>
      </c>
      <c r="E221" s="230">
        <v>43.201243818639668</v>
      </c>
      <c r="F221" s="230">
        <v>3.54</v>
      </c>
      <c r="G221" s="230">
        <v>8.1942085159886685E-2</v>
      </c>
      <c r="H221" s="231">
        <f t="shared" si="12"/>
        <v>1.6354962508842485</v>
      </c>
      <c r="I221" s="231">
        <f t="shared" si="13"/>
        <v>0.54900326202578786</v>
      </c>
      <c r="K221" s="60"/>
      <c r="L221" s="97"/>
      <c r="M221" s="60"/>
      <c r="N221" s="60"/>
      <c r="O221" s="60"/>
      <c r="P221" s="60"/>
      <c r="Q221" s="60"/>
      <c r="R221" s="60"/>
      <c r="S221" s="60"/>
      <c r="T221" s="60"/>
      <c r="U221" s="60"/>
      <c r="V221" s="60"/>
      <c r="W221" s="60"/>
      <c r="X221" s="60"/>
      <c r="Y221" s="60"/>
      <c r="Z221" s="60"/>
      <c r="AA221" s="60"/>
      <c r="AB221" s="60"/>
      <c r="AC221" s="64"/>
      <c r="AD221" s="64"/>
      <c r="CC221" s="17"/>
      <c r="CD221" s="17"/>
      <c r="CE221" s="27"/>
      <c r="CF221" s="27"/>
      <c r="CG221" s="27"/>
    </row>
    <row r="222" spans="1:90" ht="14.25" customHeight="1">
      <c r="A222" s="227" t="s">
        <v>196</v>
      </c>
      <c r="B222" s="227" t="s">
        <v>152</v>
      </c>
      <c r="C222" s="227" t="s">
        <v>164</v>
      </c>
      <c r="D222" s="229" t="s">
        <v>238</v>
      </c>
      <c r="E222" s="231">
        <v>105.53238041938833</v>
      </c>
      <c r="F222" s="231">
        <v>35.979999999999997</v>
      </c>
      <c r="G222" s="230">
        <v>0.34093801217232639</v>
      </c>
      <c r="H222" s="231">
        <f t="shared" si="12"/>
        <v>2.0233857343240169</v>
      </c>
      <c r="I222" s="231">
        <f t="shared" si="13"/>
        <v>1.5560611590095326</v>
      </c>
      <c r="K222" s="60"/>
      <c r="L222" s="97"/>
      <c r="M222" s="60"/>
      <c r="N222" s="60"/>
      <c r="O222" s="60"/>
      <c r="P222" s="60"/>
      <c r="Q222" s="60"/>
      <c r="R222" s="60"/>
      <c r="S222" s="60"/>
      <c r="T222" s="60"/>
      <c r="U222" s="60"/>
      <c r="V222" s="60"/>
      <c r="W222" s="60"/>
      <c r="X222" s="60"/>
      <c r="Y222" s="60"/>
      <c r="Z222" s="60"/>
      <c r="AA222" s="60"/>
      <c r="AB222" s="60"/>
      <c r="AC222" s="64"/>
      <c r="AD222" s="64"/>
      <c r="CC222" s="17"/>
      <c r="CD222" s="17"/>
      <c r="CE222" s="27"/>
      <c r="CF222" s="27"/>
      <c r="CG222" s="27"/>
    </row>
    <row r="223" spans="1:90" ht="14.25" customHeight="1">
      <c r="A223" s="227" t="s">
        <v>196</v>
      </c>
      <c r="B223" s="227" t="s">
        <v>152</v>
      </c>
      <c r="C223" s="227" t="s">
        <v>164</v>
      </c>
      <c r="D223" s="229" t="s">
        <v>238</v>
      </c>
      <c r="E223" s="231">
        <v>1.4639821765728436</v>
      </c>
      <c r="F223" s="231">
        <v>1.4313881527918496E-2</v>
      </c>
      <c r="G223" s="230">
        <f t="shared" ref="G223:G353" si="14">F223/E223</f>
        <v>9.7773605150214601E-3</v>
      </c>
      <c r="H223" s="231">
        <f t="shared" si="12"/>
        <v>0.16553578938413399</v>
      </c>
      <c r="I223" s="231">
        <f t="shared" si="13"/>
        <v>-1.8442425816438164</v>
      </c>
      <c r="K223" s="60"/>
      <c r="L223" s="60"/>
      <c r="M223" s="60"/>
      <c r="N223" s="60"/>
      <c r="O223" s="60"/>
      <c r="P223" s="60"/>
      <c r="Q223" s="60"/>
      <c r="R223" s="60"/>
      <c r="S223" s="60"/>
      <c r="T223" s="60"/>
      <c r="U223" s="60"/>
      <c r="V223" s="60"/>
      <c r="W223" s="60"/>
      <c r="X223" s="60"/>
      <c r="Y223" s="60"/>
      <c r="Z223" s="60"/>
      <c r="AA223" s="60"/>
      <c r="AB223" s="60"/>
      <c r="AC223" s="64"/>
      <c r="AD223" s="64"/>
      <c r="CC223" s="17"/>
      <c r="CD223" s="17"/>
      <c r="CE223" s="27"/>
      <c r="CF223" s="27"/>
      <c r="CG223" s="27"/>
    </row>
    <row r="224" spans="1:90" ht="14.25" customHeight="1">
      <c r="A224" s="227" t="s">
        <v>196</v>
      </c>
      <c r="B224" s="227" t="s">
        <v>152</v>
      </c>
      <c r="C224" s="227" t="s">
        <v>164</v>
      </c>
      <c r="D224" s="229" t="s">
        <v>238</v>
      </c>
      <c r="E224" s="231">
        <v>2.2682298958918308</v>
      </c>
      <c r="F224" s="231">
        <v>3.8013271108436497E-2</v>
      </c>
      <c r="G224" s="230">
        <f t="shared" si="14"/>
        <v>1.67590027700831E-2</v>
      </c>
      <c r="H224" s="231">
        <f t="shared" si="12"/>
        <v>0.355687070263773</v>
      </c>
      <c r="I224" s="231">
        <f t="shared" si="13"/>
        <v>-1.420064756989416</v>
      </c>
      <c r="K224" s="60"/>
      <c r="L224" s="60"/>
      <c r="M224" s="60"/>
      <c r="N224" s="60"/>
      <c r="O224" s="60"/>
      <c r="P224" s="60"/>
      <c r="Q224" s="60"/>
      <c r="R224" s="60"/>
      <c r="S224" s="60"/>
      <c r="T224" s="60"/>
      <c r="U224" s="60"/>
      <c r="V224" s="60"/>
      <c r="W224" s="60"/>
      <c r="X224" s="60"/>
      <c r="Y224" s="60"/>
      <c r="Z224" s="60"/>
      <c r="AA224" s="60"/>
      <c r="AB224" s="60"/>
      <c r="AC224" s="64"/>
      <c r="AD224" s="64"/>
      <c r="CC224" s="17"/>
      <c r="CD224" s="17"/>
      <c r="CE224" s="27"/>
      <c r="CF224" s="27"/>
      <c r="CG224" s="27"/>
    </row>
    <row r="225" spans="1:85" ht="14.25" customHeight="1">
      <c r="A225" s="227" t="s">
        <v>196</v>
      </c>
      <c r="B225" s="227" t="s">
        <v>152</v>
      </c>
      <c r="C225" s="227" t="s">
        <v>164</v>
      </c>
      <c r="D225" s="229" t="s">
        <v>238</v>
      </c>
      <c r="E225" s="231">
        <v>1.093274243449248</v>
      </c>
      <c r="F225" s="231">
        <v>9.5033177771091243E-3</v>
      </c>
      <c r="G225" s="230">
        <f t="shared" si="14"/>
        <v>8.6925287356321851E-3</v>
      </c>
      <c r="H225" s="231">
        <f t="shared" si="12"/>
        <v>3.8729116640714732E-2</v>
      </c>
      <c r="I225" s="231">
        <f t="shared" si="13"/>
        <v>-2.0221247483173785</v>
      </c>
      <c r="K225" s="60"/>
      <c r="L225" s="60"/>
      <c r="M225" s="60"/>
      <c r="N225" s="60"/>
      <c r="O225" s="60"/>
      <c r="P225" s="60"/>
      <c r="Q225" s="60"/>
      <c r="R225" s="60"/>
      <c r="S225" s="60"/>
      <c r="T225" s="60"/>
      <c r="U225" s="60"/>
      <c r="V225" s="60"/>
      <c r="W225" s="60"/>
      <c r="X225" s="60"/>
      <c r="Y225" s="60"/>
      <c r="Z225" s="60"/>
      <c r="AA225" s="60"/>
      <c r="AB225" s="60"/>
      <c r="AC225" s="64"/>
      <c r="AD225" s="64"/>
      <c r="CC225" s="17"/>
      <c r="CD225" s="17"/>
      <c r="CE225" s="27"/>
      <c r="CF225" s="27"/>
      <c r="CG225" s="27"/>
    </row>
    <row r="226" spans="1:85" ht="14.25" customHeight="1">
      <c r="A226" s="229" t="s">
        <v>45</v>
      </c>
      <c r="B226" s="229" t="s">
        <v>45</v>
      </c>
      <c r="C226" s="227" t="s">
        <v>239</v>
      </c>
      <c r="D226" s="229" t="s">
        <v>45</v>
      </c>
      <c r="E226" s="231">
        <v>10.612928302357041</v>
      </c>
      <c r="F226" s="231">
        <v>5.0670747909749769</v>
      </c>
      <c r="G226" s="230">
        <f t="shared" si="14"/>
        <v>0.47744360902255628</v>
      </c>
      <c r="H226" s="231">
        <f t="shared" si="12"/>
        <v>1.0258352302811578</v>
      </c>
      <c r="I226" s="231">
        <f t="shared" si="13"/>
        <v>0.70475731460604751</v>
      </c>
      <c r="K226" s="60"/>
      <c r="L226" s="60"/>
      <c r="M226" s="60"/>
      <c r="N226" s="60"/>
      <c r="O226" s="60"/>
      <c r="P226" s="60"/>
      <c r="Q226" s="60"/>
      <c r="R226" s="60"/>
      <c r="S226" s="60"/>
      <c r="T226" s="60"/>
      <c r="U226" s="60"/>
      <c r="V226" s="60"/>
      <c r="W226" s="60"/>
      <c r="X226" s="60"/>
      <c r="Y226" s="60"/>
      <c r="Z226" s="60"/>
      <c r="AA226" s="60"/>
      <c r="AB226" s="60"/>
      <c r="AC226" s="64"/>
      <c r="AD226" s="64"/>
      <c r="CC226" s="17"/>
      <c r="CD226" s="17"/>
      <c r="CE226" s="27"/>
      <c r="CF226" s="27"/>
      <c r="CG226" s="27"/>
    </row>
    <row r="227" spans="1:85" ht="14.25" customHeight="1">
      <c r="A227" s="229" t="s">
        <v>45</v>
      </c>
      <c r="B227" s="229" t="s">
        <v>45</v>
      </c>
      <c r="C227" s="227" t="s">
        <v>239</v>
      </c>
      <c r="D227" s="229" t="s">
        <v>45</v>
      </c>
      <c r="E227" s="231">
        <v>12.368450277183015</v>
      </c>
      <c r="F227" s="231">
        <v>5.0670747909749769</v>
      </c>
      <c r="G227" s="230">
        <f t="shared" si="14"/>
        <v>0.4096774193548387</v>
      </c>
      <c r="H227" s="231">
        <f t="shared" si="12"/>
        <v>1.0923152874843634</v>
      </c>
      <c r="I227" s="231">
        <f t="shared" si="13"/>
        <v>0.70475731460604751</v>
      </c>
      <c r="K227" s="60"/>
      <c r="L227" s="60"/>
      <c r="M227" s="60"/>
      <c r="N227" s="60"/>
      <c r="O227" s="60"/>
      <c r="P227" s="60"/>
      <c r="Q227" s="60"/>
      <c r="R227" s="60"/>
      <c r="S227" s="60"/>
      <c r="T227" s="60"/>
      <c r="U227" s="60"/>
      <c r="V227" s="60"/>
      <c r="W227" s="60"/>
      <c r="X227" s="60"/>
      <c r="Y227" s="60"/>
      <c r="Z227" s="60"/>
      <c r="AA227" s="60"/>
      <c r="AB227" s="60"/>
      <c r="AC227" s="64"/>
      <c r="AD227" s="64"/>
      <c r="CC227" s="17"/>
      <c r="CD227" s="17"/>
      <c r="CE227" s="27"/>
      <c r="CF227" s="27"/>
      <c r="CG227" s="27"/>
    </row>
    <row r="228" spans="1:85" ht="14.25" customHeight="1">
      <c r="A228" s="229" t="s">
        <v>45</v>
      </c>
      <c r="B228" s="229" t="s">
        <v>45</v>
      </c>
      <c r="C228" s="227" t="s">
        <v>239</v>
      </c>
      <c r="D228" s="229" t="s">
        <v>45</v>
      </c>
      <c r="E228" s="231">
        <v>13.731430249942948</v>
      </c>
      <c r="F228" s="231">
        <v>5.5112967775907373</v>
      </c>
      <c r="G228" s="230">
        <f t="shared" si="14"/>
        <v>0.40136363636363637</v>
      </c>
      <c r="H228" s="231">
        <f t="shared" si="12"/>
        <v>1.1377157752052711</v>
      </c>
      <c r="I228" s="231">
        <f t="shared" si="13"/>
        <v>0.74125379796063351</v>
      </c>
      <c r="K228" s="60"/>
      <c r="L228" s="60"/>
      <c r="M228" s="60"/>
      <c r="N228" s="60"/>
      <c r="O228" s="60"/>
      <c r="P228" s="60"/>
      <c r="Q228" s="60"/>
      <c r="R228" s="60"/>
      <c r="S228" s="60"/>
      <c r="T228" s="60"/>
      <c r="U228" s="60"/>
      <c r="V228" s="60"/>
      <c r="W228" s="60"/>
      <c r="X228" s="60"/>
      <c r="Y228" s="60"/>
      <c r="Z228" s="60"/>
      <c r="AA228" s="60"/>
      <c r="AB228" s="60"/>
      <c r="AC228" s="64"/>
      <c r="AD228" s="64"/>
      <c r="CC228" s="17"/>
      <c r="CD228" s="17"/>
      <c r="CE228" s="27"/>
      <c r="CF228" s="27"/>
      <c r="CG228" s="27"/>
    </row>
    <row r="229" spans="1:85" ht="14.25" customHeight="1">
      <c r="A229" s="229" t="s">
        <v>45</v>
      </c>
      <c r="B229" s="229" t="s">
        <v>45</v>
      </c>
      <c r="C229" s="227" t="s">
        <v>239</v>
      </c>
      <c r="D229" s="229" t="s">
        <v>45</v>
      </c>
      <c r="E229" s="231">
        <v>14.838370421435311</v>
      </c>
      <c r="F229" s="231">
        <v>5.147185403641517</v>
      </c>
      <c r="G229" s="230">
        <f t="shared" si="14"/>
        <v>0.34688346883468835</v>
      </c>
      <c r="H229" s="231">
        <f t="shared" si="12"/>
        <v>1.1713862085010627</v>
      </c>
      <c r="I229" s="231">
        <f t="shared" si="13"/>
        <v>0.71156981198987057</v>
      </c>
      <c r="K229" s="60"/>
      <c r="L229" s="60"/>
      <c r="M229" s="60"/>
      <c r="N229" s="60"/>
      <c r="O229" s="60"/>
      <c r="P229" s="60"/>
      <c r="Q229" s="60"/>
      <c r="R229" s="60"/>
      <c r="S229" s="60"/>
      <c r="T229" s="60"/>
      <c r="U229" s="60"/>
      <c r="V229" s="60"/>
      <c r="W229" s="60"/>
      <c r="X229" s="60"/>
      <c r="Y229" s="60"/>
      <c r="Z229" s="60"/>
      <c r="AA229" s="60"/>
      <c r="AB229" s="60"/>
      <c r="AC229" s="64"/>
      <c r="AD229" s="64"/>
      <c r="CC229" s="17"/>
      <c r="CD229" s="17"/>
      <c r="CE229" s="27"/>
      <c r="CF229" s="27"/>
      <c r="CG229" s="27"/>
    </row>
    <row r="230" spans="1:85" ht="14.25" customHeight="1">
      <c r="A230" s="229" t="s">
        <v>45</v>
      </c>
      <c r="B230" s="229" t="s">
        <v>45</v>
      </c>
      <c r="C230" s="227" t="s">
        <v>239</v>
      </c>
      <c r="D230" s="229" t="s">
        <v>45</v>
      </c>
      <c r="E230" s="231">
        <v>17.159693233172806</v>
      </c>
      <c r="F230" s="231">
        <v>6.5597240005118262</v>
      </c>
      <c r="G230" s="230">
        <f t="shared" si="14"/>
        <v>0.38227513227513227</v>
      </c>
      <c r="H230" s="231">
        <f t="shared" si="12"/>
        <v>1.2345095196239257</v>
      </c>
      <c r="I230" s="231">
        <f t="shared" si="13"/>
        <v>0.81688556687926706</v>
      </c>
      <c r="K230" s="60"/>
      <c r="L230" s="60"/>
      <c r="M230" s="60"/>
      <c r="N230" s="60"/>
      <c r="O230" s="60"/>
      <c r="P230" s="60"/>
      <c r="Q230" s="60"/>
      <c r="R230" s="60"/>
      <c r="S230" s="60"/>
      <c r="T230" s="60"/>
      <c r="U230" s="60"/>
      <c r="V230" s="60"/>
      <c r="W230" s="60"/>
      <c r="X230" s="60"/>
      <c r="Y230" s="60"/>
      <c r="Z230" s="60"/>
      <c r="AA230" s="60"/>
      <c r="AB230" s="60"/>
      <c r="AC230" s="64"/>
      <c r="AD230" s="64"/>
      <c r="CC230" s="17"/>
      <c r="CD230" s="17"/>
      <c r="CE230" s="27"/>
      <c r="CF230" s="27"/>
      <c r="CG230" s="27"/>
    </row>
    <row r="231" spans="1:85" ht="14.25" customHeight="1">
      <c r="A231" s="229" t="s">
        <v>45</v>
      </c>
      <c r="B231" s="229" t="s">
        <v>45</v>
      </c>
      <c r="C231" s="227" t="s">
        <v>239</v>
      </c>
      <c r="D231" s="229" t="s">
        <v>45</v>
      </c>
      <c r="E231" s="231">
        <v>14.921214219710471</v>
      </c>
      <c r="F231" s="231">
        <v>4.9599221341444997</v>
      </c>
      <c r="G231" s="230">
        <f t="shared" si="14"/>
        <v>0.33240740740740743</v>
      </c>
      <c r="H231" s="231">
        <f t="shared" si="12"/>
        <v>1.1738041654599538</v>
      </c>
      <c r="I231" s="231">
        <f t="shared" si="13"/>
        <v>0.6954748585513234</v>
      </c>
      <c r="K231" s="60"/>
      <c r="L231" s="60"/>
      <c r="M231" s="60"/>
      <c r="N231" s="60"/>
      <c r="O231" s="60"/>
      <c r="P231" s="60"/>
      <c r="Q231" s="60"/>
      <c r="R231" s="60"/>
      <c r="S231" s="60"/>
      <c r="T231" s="60"/>
      <c r="U231" s="60"/>
      <c r="V231" s="60"/>
      <c r="W231" s="60"/>
      <c r="X231" s="60"/>
      <c r="Y231" s="60"/>
      <c r="Z231" s="60"/>
      <c r="AA231" s="60"/>
      <c r="AB231" s="60"/>
      <c r="AC231" s="64"/>
      <c r="AD231" s="64"/>
      <c r="CC231" s="17"/>
      <c r="CD231" s="17"/>
      <c r="CE231" s="27"/>
      <c r="CF231" s="27"/>
      <c r="CG231" s="27"/>
    </row>
    <row r="232" spans="1:85" ht="14.25" customHeight="1">
      <c r="A232" s="229" t="s">
        <v>45</v>
      </c>
      <c r="B232" s="229" t="s">
        <v>45</v>
      </c>
      <c r="C232" s="227" t="s">
        <v>239</v>
      </c>
      <c r="D232" s="229" t="s">
        <v>45</v>
      </c>
      <c r="E232" s="231">
        <v>14.211779766676829</v>
      </c>
      <c r="F232" s="231">
        <v>4.3373613573624086</v>
      </c>
      <c r="G232" s="230">
        <f t="shared" si="14"/>
        <v>0.30519480519480519</v>
      </c>
      <c r="H232" s="231">
        <f t="shared" si="12"/>
        <v>1.1526484688103897</v>
      </c>
      <c r="I232" s="231">
        <f t="shared" si="13"/>
        <v>0.63722560590964406</v>
      </c>
      <c r="K232" s="60"/>
      <c r="L232" s="60"/>
      <c r="M232" s="60"/>
      <c r="N232" s="60"/>
      <c r="O232" s="60"/>
      <c r="P232" s="60"/>
      <c r="Q232" s="60"/>
      <c r="R232" s="60"/>
      <c r="S232" s="60"/>
      <c r="T232" s="60"/>
      <c r="U232" s="60"/>
      <c r="V232" s="60"/>
      <c r="W232" s="60"/>
      <c r="X232" s="60"/>
      <c r="Y232" s="60"/>
      <c r="Z232" s="60"/>
      <c r="AA232" s="60"/>
      <c r="AB232" s="60"/>
      <c r="AC232" s="64"/>
      <c r="AD232" s="64"/>
      <c r="CC232" s="17"/>
      <c r="CD232" s="17"/>
      <c r="CE232" s="27"/>
      <c r="CF232" s="27"/>
      <c r="CG232" s="27"/>
    </row>
    <row r="233" spans="1:85" ht="14.25" customHeight="1">
      <c r="A233" s="229" t="s">
        <v>45</v>
      </c>
      <c r="B233" s="229" t="s">
        <v>45</v>
      </c>
      <c r="C233" s="227" t="s">
        <v>239</v>
      </c>
      <c r="D233" s="229" t="s">
        <v>45</v>
      </c>
      <c r="E233" s="231">
        <v>13.266317457578978</v>
      </c>
      <c r="F233" s="231">
        <v>3.6643536711471349</v>
      </c>
      <c r="G233" s="230">
        <f t="shared" si="14"/>
        <v>0.27621483375959083</v>
      </c>
      <c r="H233" s="231">
        <f t="shared" si="12"/>
        <v>1.1227503855769503</v>
      </c>
      <c r="I233" s="231">
        <f t="shared" si="13"/>
        <v>0.56399738366803331</v>
      </c>
      <c r="K233" s="60"/>
      <c r="L233" s="60"/>
      <c r="M233" s="60"/>
      <c r="N233" s="60"/>
      <c r="O233" s="60"/>
      <c r="P233" s="60"/>
      <c r="Q233" s="60"/>
      <c r="R233" s="60"/>
      <c r="S233" s="60"/>
      <c r="T233" s="60"/>
      <c r="U233" s="60"/>
      <c r="V233" s="60"/>
      <c r="W233" s="60"/>
      <c r="X233" s="60"/>
      <c r="Y233" s="60"/>
      <c r="Z233" s="60"/>
      <c r="AA233" s="60"/>
      <c r="AB233" s="60"/>
      <c r="AC233" s="64"/>
      <c r="AD233" s="64"/>
      <c r="CC233" s="17"/>
      <c r="CD233" s="17"/>
      <c r="CE233" s="27"/>
      <c r="CF233" s="27"/>
      <c r="CG233" s="27"/>
    </row>
    <row r="234" spans="1:85" ht="14.25" customHeight="1">
      <c r="A234" s="229" t="s">
        <v>45</v>
      </c>
      <c r="B234" s="229" t="s">
        <v>45</v>
      </c>
      <c r="C234" s="227" t="s">
        <v>239</v>
      </c>
      <c r="D234" s="229" t="s">
        <v>45</v>
      </c>
      <c r="E234" s="231">
        <v>21.712175147489781</v>
      </c>
      <c r="F234" s="231">
        <v>8.3468975213227221</v>
      </c>
      <c r="G234" s="230">
        <f t="shared" si="14"/>
        <v>0.38443396226415094</v>
      </c>
      <c r="H234" s="231">
        <f t="shared" si="12"/>
        <v>1.3367033336908243</v>
      </c>
      <c r="I234" s="231">
        <f t="shared" si="13"/>
        <v>0.92152508150204948</v>
      </c>
      <c r="K234" s="60"/>
      <c r="L234" s="60"/>
      <c r="M234" s="60"/>
      <c r="N234" s="60"/>
      <c r="O234" s="60"/>
      <c r="P234" s="60"/>
      <c r="Q234" s="60"/>
      <c r="R234" s="60"/>
      <c r="S234" s="60"/>
      <c r="T234" s="60"/>
      <c r="U234" s="60"/>
      <c r="V234" s="60"/>
      <c r="W234" s="60"/>
      <c r="X234" s="60"/>
      <c r="Y234" s="60"/>
      <c r="Z234" s="60"/>
      <c r="AA234" s="60"/>
      <c r="AB234" s="60"/>
      <c r="AC234" s="64"/>
      <c r="AD234" s="64"/>
      <c r="CC234" s="17"/>
      <c r="CD234" s="17"/>
      <c r="CE234" s="27"/>
      <c r="CF234" s="27"/>
      <c r="CG234" s="27"/>
    </row>
    <row r="235" spans="1:85" ht="14.25" customHeight="1">
      <c r="A235" s="229" t="s">
        <v>45</v>
      </c>
      <c r="B235" s="229" t="s">
        <v>45</v>
      </c>
      <c r="C235" s="227" t="s">
        <v>239</v>
      </c>
      <c r="D235" s="229" t="s">
        <v>45</v>
      </c>
      <c r="E235" s="231">
        <v>20.546015954477248</v>
      </c>
      <c r="F235" s="231">
        <v>7.0685834705770345</v>
      </c>
      <c r="G235" s="230">
        <f t="shared" si="14"/>
        <v>0.34403669724770641</v>
      </c>
      <c r="H235" s="231">
        <f t="shared" si="12"/>
        <v>1.3127276210184011</v>
      </c>
      <c r="I235" s="231">
        <f t="shared" si="13"/>
        <v>0.84933239080549627</v>
      </c>
      <c r="K235" s="60"/>
      <c r="L235" s="60"/>
      <c r="M235" s="60"/>
      <c r="N235" s="60"/>
      <c r="O235" s="60"/>
      <c r="P235" s="60"/>
      <c r="Q235" s="60"/>
      <c r="R235" s="60"/>
      <c r="S235" s="60"/>
      <c r="T235" s="60"/>
      <c r="U235" s="60"/>
      <c r="V235" s="60"/>
      <c r="W235" s="60"/>
      <c r="X235" s="60"/>
      <c r="Y235" s="60"/>
      <c r="Z235" s="60"/>
      <c r="AA235" s="60"/>
      <c r="AB235" s="60"/>
      <c r="AC235" s="64"/>
      <c r="AD235" s="64"/>
      <c r="CC235" s="17"/>
      <c r="CD235" s="17"/>
      <c r="CE235" s="27"/>
      <c r="CF235" s="27"/>
      <c r="CG235" s="27"/>
    </row>
    <row r="236" spans="1:85" ht="14.25" customHeight="1">
      <c r="A236" s="229" t="s">
        <v>45</v>
      </c>
      <c r="B236" s="229" t="s">
        <v>45</v>
      </c>
      <c r="C236" s="227" t="s">
        <v>239</v>
      </c>
      <c r="D236" s="229" t="s">
        <v>45</v>
      </c>
      <c r="E236" s="231">
        <v>25.179865118522194</v>
      </c>
      <c r="F236" s="231">
        <v>9.6211275016187408</v>
      </c>
      <c r="G236" s="230">
        <f t="shared" si="14"/>
        <v>0.38209606986899558</v>
      </c>
      <c r="H236" s="231">
        <f t="shared" si="12"/>
        <v>1.4010533993842975</v>
      </c>
      <c r="I236" s="231">
        <f t="shared" si="13"/>
        <v>0.98322597006672274</v>
      </c>
      <c r="K236" s="60"/>
      <c r="L236" s="60"/>
      <c r="M236" s="60"/>
      <c r="N236" s="60"/>
      <c r="O236" s="60"/>
      <c r="P236" s="60"/>
      <c r="Q236" s="60"/>
      <c r="R236" s="60"/>
      <c r="S236" s="60"/>
      <c r="T236" s="60"/>
      <c r="U236" s="60"/>
      <c r="V236" s="60"/>
      <c r="W236" s="60"/>
      <c r="X236" s="60"/>
      <c r="Y236" s="60"/>
      <c r="Z236" s="60"/>
      <c r="AA236" s="60"/>
      <c r="AB236" s="60"/>
      <c r="AC236" s="64"/>
      <c r="AD236" s="64"/>
      <c r="CC236" s="17"/>
      <c r="CD236" s="17"/>
      <c r="CE236" s="27"/>
      <c r="CF236" s="27"/>
      <c r="CG236" s="27"/>
    </row>
    <row r="237" spans="1:85" ht="14.25" customHeight="1">
      <c r="A237" s="229" t="s">
        <v>45</v>
      </c>
      <c r="B237" s="229" t="s">
        <v>45</v>
      </c>
      <c r="C237" s="227" t="s">
        <v>239</v>
      </c>
      <c r="D237" s="229" t="s">
        <v>45</v>
      </c>
      <c r="E237" s="231">
        <v>18.09164669386022</v>
      </c>
      <c r="F237" s="231">
        <v>4.908738521234052</v>
      </c>
      <c r="G237" s="230">
        <f t="shared" si="14"/>
        <v>0.27132624267419148</v>
      </c>
      <c r="H237" s="231">
        <f t="shared" si="12"/>
        <v>1.2574780979548699</v>
      </c>
      <c r="I237" s="231">
        <f t="shared" si="13"/>
        <v>0.69096989871024672</v>
      </c>
      <c r="K237" s="60"/>
      <c r="L237" s="60"/>
      <c r="M237" s="60"/>
      <c r="N237" s="60"/>
      <c r="O237" s="60"/>
      <c r="P237" s="60"/>
      <c r="Q237" s="60"/>
      <c r="R237" s="60"/>
      <c r="S237" s="60"/>
      <c r="T237" s="60"/>
      <c r="U237" s="60"/>
      <c r="V237" s="60"/>
      <c r="W237" s="60"/>
      <c r="X237" s="60"/>
      <c r="Y237" s="60"/>
      <c r="Z237" s="60"/>
      <c r="AA237" s="60"/>
      <c r="AB237" s="60"/>
      <c r="AC237" s="64"/>
      <c r="AD237" s="64"/>
      <c r="CC237" s="17"/>
      <c r="CD237" s="17"/>
      <c r="CE237" s="27"/>
      <c r="CF237" s="27"/>
      <c r="CG237" s="27"/>
    </row>
    <row r="238" spans="1:85" ht="14.25" customHeight="1">
      <c r="A238" s="229" t="s">
        <v>45</v>
      </c>
      <c r="B238" s="229" t="s">
        <v>45</v>
      </c>
      <c r="C238" s="227" t="s">
        <v>239</v>
      </c>
      <c r="D238" s="229" t="s">
        <v>45</v>
      </c>
      <c r="E238" s="231">
        <v>23.694048873006896</v>
      </c>
      <c r="F238" s="231">
        <v>8.1939804989092355</v>
      </c>
      <c r="G238" s="230">
        <f t="shared" si="14"/>
        <v>0.34582441113490359</v>
      </c>
      <c r="H238" s="231">
        <f t="shared" si="12"/>
        <v>1.3746392799273677</v>
      </c>
      <c r="I238" s="231">
        <f t="shared" si="13"/>
        <v>0.91349492602837712</v>
      </c>
      <c r="K238" s="60"/>
      <c r="L238" s="60"/>
      <c r="M238" s="60"/>
      <c r="N238" s="60"/>
      <c r="O238" s="60"/>
      <c r="P238" s="60"/>
      <c r="Q238" s="60"/>
      <c r="R238" s="60"/>
      <c r="S238" s="60"/>
      <c r="T238" s="60"/>
      <c r="U238" s="60"/>
      <c r="V238" s="60"/>
      <c r="W238" s="60"/>
      <c r="X238" s="60"/>
      <c r="Y238" s="60"/>
      <c r="Z238" s="60"/>
      <c r="AA238" s="60"/>
      <c r="AB238" s="60"/>
      <c r="AC238" s="64"/>
      <c r="AD238" s="64"/>
      <c r="CC238" s="17"/>
      <c r="CD238" s="17"/>
      <c r="CE238" s="27"/>
      <c r="CF238" s="27"/>
      <c r="CG238" s="27"/>
    </row>
    <row r="239" spans="1:85" ht="14.25" customHeight="1">
      <c r="A239" s="229" t="s">
        <v>45</v>
      </c>
      <c r="B239" s="229" t="s">
        <v>45</v>
      </c>
      <c r="C239" s="227" t="s">
        <v>239</v>
      </c>
      <c r="D239" s="229" t="s">
        <v>45</v>
      </c>
      <c r="E239" s="231">
        <v>22.673188340222897</v>
      </c>
      <c r="F239" s="231">
        <v>6.9279186595125504</v>
      </c>
      <c r="G239" s="230">
        <f t="shared" si="14"/>
        <v>0.30555555555555547</v>
      </c>
      <c r="H239" s="231">
        <f t="shared" si="12"/>
        <v>1.3555125956096583</v>
      </c>
      <c r="I239" s="231">
        <f t="shared" si="13"/>
        <v>0.84060278000059607</v>
      </c>
      <c r="K239" s="60"/>
      <c r="L239" s="60"/>
      <c r="M239" s="60"/>
      <c r="N239" s="60"/>
      <c r="O239" s="60"/>
      <c r="P239" s="60"/>
      <c r="Q239" s="60"/>
      <c r="R239" s="60"/>
      <c r="S239" s="60"/>
      <c r="T239" s="60"/>
      <c r="U239" s="60"/>
      <c r="V239" s="60"/>
      <c r="W239" s="60"/>
      <c r="X239" s="60"/>
      <c r="Y239" s="60"/>
      <c r="Z239" s="60"/>
      <c r="AA239" s="60"/>
      <c r="AB239" s="60"/>
      <c r="AC239" s="64"/>
      <c r="AD239" s="64"/>
      <c r="CC239" s="17"/>
      <c r="CD239" s="17"/>
      <c r="CE239" s="27"/>
      <c r="CF239" s="27"/>
      <c r="CG239" s="27"/>
    </row>
    <row r="240" spans="1:85" ht="14.25" customHeight="1">
      <c r="A240" s="229" t="s">
        <v>45</v>
      </c>
      <c r="B240" s="229" t="s">
        <v>45</v>
      </c>
      <c r="C240" s="227" t="s">
        <v>239</v>
      </c>
      <c r="D240" s="229" t="s">
        <v>45</v>
      </c>
      <c r="E240" s="231">
        <v>21.269838901864336</v>
      </c>
      <c r="F240" s="231">
        <v>5.8534939719848422</v>
      </c>
      <c r="G240" s="230">
        <f t="shared" si="14"/>
        <v>0.27520161290322581</v>
      </c>
      <c r="H240" s="231">
        <f t="shared" si="12"/>
        <v>1.3277642005611061</v>
      </c>
      <c r="I240" s="231">
        <f t="shared" si="13"/>
        <v>0.76741517544768356</v>
      </c>
      <c r="K240" s="60"/>
      <c r="L240" s="60"/>
      <c r="M240" s="60"/>
      <c r="N240" s="60"/>
      <c r="O240" s="60"/>
      <c r="P240" s="60"/>
      <c r="Q240" s="60"/>
      <c r="R240" s="60"/>
      <c r="S240" s="60"/>
      <c r="T240" s="60"/>
      <c r="U240" s="60"/>
      <c r="V240" s="60"/>
      <c r="W240" s="60"/>
      <c r="X240" s="60"/>
      <c r="Y240" s="60"/>
      <c r="Z240" s="60"/>
      <c r="AA240" s="60"/>
      <c r="AB240" s="60"/>
      <c r="AC240" s="64"/>
      <c r="AD240" s="64"/>
      <c r="CC240" s="17"/>
      <c r="CD240" s="17"/>
      <c r="CE240" s="27"/>
      <c r="CF240" s="27"/>
      <c r="CG240" s="27"/>
    </row>
    <row r="241" spans="1:85" ht="14.25" customHeight="1">
      <c r="A241" s="229" t="s">
        <v>45</v>
      </c>
      <c r="B241" s="229" t="s">
        <v>45</v>
      </c>
      <c r="C241" s="227" t="s">
        <v>239</v>
      </c>
      <c r="D241" s="229" t="s">
        <v>45</v>
      </c>
      <c r="E241" s="231">
        <v>24.317183775846431</v>
      </c>
      <c r="F241" s="231">
        <v>6.8813445484230824</v>
      </c>
      <c r="G241" s="230">
        <f t="shared" si="14"/>
        <v>0.28298279158699813</v>
      </c>
      <c r="H241" s="231">
        <f t="shared" si="12"/>
        <v>1.3859132769563653</v>
      </c>
      <c r="I241" s="231">
        <f t="shared" si="13"/>
        <v>0.83767330348404856</v>
      </c>
      <c r="K241" s="60"/>
      <c r="L241" s="60"/>
      <c r="M241" s="60"/>
      <c r="N241" s="60"/>
      <c r="O241" s="60"/>
      <c r="P241" s="60"/>
      <c r="Q241" s="60"/>
      <c r="R241" s="60"/>
      <c r="S241" s="60"/>
      <c r="T241" s="60"/>
      <c r="U241" s="60"/>
      <c r="V241" s="60"/>
      <c r="W241" s="60"/>
      <c r="X241" s="60"/>
      <c r="Y241" s="60"/>
      <c r="Z241" s="60"/>
      <c r="AA241" s="60"/>
      <c r="AB241" s="60"/>
      <c r="AC241" s="64"/>
      <c r="AD241" s="64"/>
      <c r="CC241" s="17"/>
      <c r="CD241" s="17"/>
      <c r="CE241" s="27"/>
      <c r="CF241" s="27"/>
      <c r="CG241" s="27"/>
    </row>
    <row r="242" spans="1:85" ht="14.25" customHeight="1">
      <c r="A242" s="229" t="s">
        <v>45</v>
      </c>
      <c r="B242" s="229" t="s">
        <v>45</v>
      </c>
      <c r="C242" s="227" t="s">
        <v>239</v>
      </c>
      <c r="D242" s="229" t="s">
        <v>45</v>
      </c>
      <c r="E242" s="231">
        <v>23.990206812460809</v>
      </c>
      <c r="F242" s="231">
        <v>6.5144065264837945</v>
      </c>
      <c r="G242" s="230">
        <f t="shared" si="14"/>
        <v>0.27154440882519326</v>
      </c>
      <c r="H242" s="231">
        <f t="shared" si="12"/>
        <v>1.3800339919079461</v>
      </c>
      <c r="I242" s="231">
        <f t="shared" si="13"/>
        <v>0.81387485688463312</v>
      </c>
      <c r="CC242" s="17"/>
      <c r="CD242" s="17"/>
      <c r="CE242" s="27"/>
      <c r="CF242" s="27"/>
      <c r="CG242" s="27"/>
    </row>
    <row r="243" spans="1:85" ht="14.25" customHeight="1">
      <c r="A243" s="229" t="s">
        <v>45</v>
      </c>
      <c r="B243" s="229" t="s">
        <v>45</v>
      </c>
      <c r="C243" s="227" t="s">
        <v>239</v>
      </c>
      <c r="D243" s="229" t="s">
        <v>45</v>
      </c>
      <c r="E243" s="231">
        <v>21.634263649680751</v>
      </c>
      <c r="F243" s="231">
        <v>5.147185403641517</v>
      </c>
      <c r="G243" s="230">
        <f t="shared" si="14"/>
        <v>0.23791821561338292</v>
      </c>
      <c r="H243" s="231">
        <f t="shared" ref="H243:H306" si="15">LOG(E243)</f>
        <v>1.3351421180083913</v>
      </c>
      <c r="I243" s="231">
        <f t="shared" ref="I243:I306" si="16">LOG(F243)</f>
        <v>0.71156981198987057</v>
      </c>
      <c r="CC243" s="17"/>
      <c r="CD243" s="17"/>
      <c r="CE243" s="27"/>
      <c r="CF243" s="27"/>
      <c r="CG243" s="27"/>
    </row>
    <row r="244" spans="1:85" ht="14.25" customHeight="1">
      <c r="A244" s="229" t="s">
        <v>45</v>
      </c>
      <c r="B244" s="229" t="s">
        <v>45</v>
      </c>
      <c r="C244" s="227" t="s">
        <v>239</v>
      </c>
      <c r="D244" s="229" t="s">
        <v>45</v>
      </c>
      <c r="E244" s="231">
        <v>28.276658660871796</v>
      </c>
      <c r="F244" s="231">
        <v>8.7930947843194271</v>
      </c>
      <c r="G244" s="230">
        <f t="shared" si="14"/>
        <v>0.31096654275092939</v>
      </c>
      <c r="H244" s="231">
        <f t="shared" si="15"/>
        <v>1.4514280893229174</v>
      </c>
      <c r="I244" s="231">
        <f t="shared" si="16"/>
        <v>0.94414175461892291</v>
      </c>
      <c r="CC244" s="17"/>
      <c r="CD244" s="17"/>
      <c r="CE244" s="27"/>
      <c r="CF244" s="27"/>
      <c r="CG244" s="27"/>
    </row>
    <row r="245" spans="1:85" ht="14.25" customHeight="1">
      <c r="A245" s="229" t="s">
        <v>45</v>
      </c>
      <c r="B245" s="229" t="s">
        <v>45</v>
      </c>
      <c r="C245" s="227" t="s">
        <v>239</v>
      </c>
      <c r="D245" s="229" t="s">
        <v>45</v>
      </c>
      <c r="E245" s="231">
        <v>37.295338647274882</v>
      </c>
      <c r="F245" s="231">
        <v>15.239885597518166</v>
      </c>
      <c r="G245" s="230">
        <f t="shared" si="14"/>
        <v>0.4086270871985157</v>
      </c>
      <c r="H245" s="231">
        <f t="shared" si="15"/>
        <v>1.5716545549649579</v>
      </c>
      <c r="I245" s="231">
        <f t="shared" si="16"/>
        <v>1.1829817068623047</v>
      </c>
      <c r="CC245" s="17"/>
      <c r="CD245" s="17"/>
      <c r="CE245" s="27"/>
      <c r="CF245" s="27"/>
      <c r="CG245" s="27"/>
    </row>
    <row r="246" spans="1:85" ht="14.25" customHeight="1">
      <c r="A246" s="229" t="s">
        <v>45</v>
      </c>
      <c r="B246" s="229" t="s">
        <v>45</v>
      </c>
      <c r="C246" s="227" t="s">
        <v>239</v>
      </c>
      <c r="D246" s="229" t="s">
        <v>45</v>
      </c>
      <c r="E246" s="231">
        <v>26.758829586216418</v>
      </c>
      <c r="F246" s="231">
        <v>7.7931132763111801</v>
      </c>
      <c r="G246" s="230">
        <f t="shared" si="14"/>
        <v>0.29123520710059175</v>
      </c>
      <c r="H246" s="231">
        <f t="shared" si="15"/>
        <v>1.4274671137533326</v>
      </c>
      <c r="I246" s="231">
        <f t="shared" si="16"/>
        <v>0.89171098894537248</v>
      </c>
      <c r="CC246" s="17"/>
      <c r="CD246" s="17"/>
      <c r="CE246" s="27"/>
      <c r="CF246" s="27"/>
      <c r="CG246" s="27"/>
    </row>
    <row r="247" spans="1:85" ht="14.25" customHeight="1">
      <c r="A247" s="229" t="s">
        <v>45</v>
      </c>
      <c r="B247" s="229" t="s">
        <v>45</v>
      </c>
      <c r="C247" s="227" t="s">
        <v>239</v>
      </c>
      <c r="D247" s="229" t="s">
        <v>45</v>
      </c>
      <c r="E247" s="231">
        <v>19.583117806151972</v>
      </c>
      <c r="F247" s="231">
        <v>4.0649263694339179</v>
      </c>
      <c r="G247" s="230">
        <f t="shared" si="14"/>
        <v>0.20757299270072996</v>
      </c>
      <c r="H247" s="231">
        <f t="shared" si="15"/>
        <v>1.291881836507653</v>
      </c>
      <c r="I247" s="231">
        <f t="shared" si="16"/>
        <v>0.60905268335243379</v>
      </c>
      <c r="CC247" s="17"/>
      <c r="CD247" s="17"/>
      <c r="CE247" s="27"/>
      <c r="CF247" s="27"/>
      <c r="CG247" s="27"/>
    </row>
    <row r="248" spans="1:85" ht="14.25" customHeight="1">
      <c r="A248" s="229" t="s">
        <v>45</v>
      </c>
      <c r="B248" s="229" t="s">
        <v>45</v>
      </c>
      <c r="C248" s="227" t="s">
        <v>239</v>
      </c>
      <c r="D248" s="229" t="s">
        <v>45</v>
      </c>
      <c r="E248" s="231">
        <v>31.227430976682541</v>
      </c>
      <c r="F248" s="231">
        <v>9.6211275016187408</v>
      </c>
      <c r="G248" s="230">
        <f t="shared" si="14"/>
        <v>0.30809859154929575</v>
      </c>
      <c r="H248" s="231">
        <f t="shared" si="15"/>
        <v>1.4945362570914471</v>
      </c>
      <c r="I248" s="231">
        <f t="shared" si="16"/>
        <v>0.98322597006672274</v>
      </c>
      <c r="CC248" s="17"/>
      <c r="CD248" s="17"/>
      <c r="CE248" s="27"/>
      <c r="CF248" s="27"/>
      <c r="CG248" s="27"/>
    </row>
    <row r="249" spans="1:85" ht="14.25" customHeight="1">
      <c r="A249" s="229" t="s">
        <v>45</v>
      </c>
      <c r="B249" s="229" t="s">
        <v>45</v>
      </c>
      <c r="C249" s="227" t="s">
        <v>239</v>
      </c>
      <c r="D249" s="229" t="s">
        <v>45</v>
      </c>
      <c r="E249" s="231">
        <v>24.059667426031677</v>
      </c>
      <c r="F249" s="231">
        <v>5.6832196501602752</v>
      </c>
      <c r="G249" s="230">
        <f t="shared" si="14"/>
        <v>0.23621355813136635</v>
      </c>
      <c r="H249" s="231">
        <f t="shared" si="15"/>
        <v>1.381289619843497</v>
      </c>
      <c r="I249" s="231">
        <f t="shared" si="16"/>
        <v>0.75459444137098741</v>
      </c>
      <c r="CC249" s="17"/>
      <c r="CD249" s="17"/>
      <c r="CE249" s="27"/>
      <c r="CF249" s="27"/>
      <c r="CG249" s="27"/>
    </row>
    <row r="250" spans="1:85" ht="14.25" customHeight="1">
      <c r="A250" s="229" t="s">
        <v>45</v>
      </c>
      <c r="B250" s="229" t="s">
        <v>45</v>
      </c>
      <c r="C250" s="227" t="s">
        <v>239</v>
      </c>
      <c r="D250" s="229" t="s">
        <v>45</v>
      </c>
      <c r="E250" s="231">
        <v>21.465874283448336</v>
      </c>
      <c r="F250" s="231">
        <v>4.5238934211693023</v>
      </c>
      <c r="G250" s="230">
        <f t="shared" si="14"/>
        <v>0.21074815595363544</v>
      </c>
      <c r="H250" s="231">
        <f t="shared" si="15"/>
        <v>1.3317485815526948</v>
      </c>
      <c r="I250" s="231">
        <f t="shared" si="16"/>
        <v>0.65551236478938346</v>
      </c>
      <c r="CC250" s="17"/>
      <c r="CD250" s="17"/>
      <c r="CE250" s="27"/>
      <c r="CF250" s="27"/>
      <c r="CG250" s="27"/>
    </row>
    <row r="251" spans="1:85" ht="14.25" customHeight="1">
      <c r="A251" s="229" t="s">
        <v>45</v>
      </c>
      <c r="B251" s="229" t="s">
        <v>45</v>
      </c>
      <c r="C251" s="227" t="s">
        <v>239</v>
      </c>
      <c r="D251" s="229" t="s">
        <v>45</v>
      </c>
      <c r="E251" s="231">
        <v>27.487364922583897</v>
      </c>
      <c r="F251" s="231">
        <v>7.4022991502046098</v>
      </c>
      <c r="G251" s="230">
        <f t="shared" si="14"/>
        <v>0.26929824561403504</v>
      </c>
      <c r="H251" s="231">
        <f t="shared" si="15"/>
        <v>1.4391331081798306</v>
      </c>
      <c r="I251" s="231">
        <f t="shared" si="16"/>
        <v>0.86936663232054434</v>
      </c>
      <c r="CC251" s="17"/>
      <c r="CD251" s="17"/>
      <c r="CE251" s="27"/>
      <c r="CF251" s="27"/>
      <c r="CG251" s="27"/>
    </row>
    <row r="252" spans="1:85" ht="14.25" customHeight="1">
      <c r="A252" s="229" t="s">
        <v>45</v>
      </c>
      <c r="B252" s="229" t="s">
        <v>45</v>
      </c>
      <c r="C252" s="227" t="s">
        <v>239</v>
      </c>
      <c r="D252" s="229" t="s">
        <v>45</v>
      </c>
      <c r="E252" s="231">
        <v>31.62876943817864</v>
      </c>
      <c r="F252" s="231">
        <v>9.6211275016187408</v>
      </c>
      <c r="G252" s="230">
        <f t="shared" si="14"/>
        <v>0.30418911872066745</v>
      </c>
      <c r="H252" s="231">
        <f t="shared" si="15"/>
        <v>1.5000822954059276</v>
      </c>
      <c r="I252" s="231">
        <f t="shared" si="16"/>
        <v>0.98322597006672274</v>
      </c>
      <c r="CC252" s="17"/>
      <c r="CD252" s="17"/>
      <c r="CE252" s="27"/>
      <c r="CF252" s="27"/>
      <c r="CG252" s="27"/>
    </row>
    <row r="253" spans="1:85" ht="14.25" customHeight="1">
      <c r="A253" s="229" t="s">
        <v>45</v>
      </c>
      <c r="B253" s="229" t="s">
        <v>45</v>
      </c>
      <c r="C253" s="227" t="s">
        <v>239</v>
      </c>
      <c r="D253" s="229" t="s">
        <v>45</v>
      </c>
      <c r="E253" s="231">
        <v>38.609042739263259</v>
      </c>
      <c r="F253" s="231">
        <v>13.960182177421428</v>
      </c>
      <c r="G253" s="230">
        <f t="shared" si="14"/>
        <v>0.3615780445969124</v>
      </c>
      <c r="H253" s="231">
        <f t="shared" si="15"/>
        <v>1.5866890339936568</v>
      </c>
      <c r="I253" s="231">
        <f t="shared" si="16"/>
        <v>1.1448910857751518</v>
      </c>
      <c r="CC253" s="17"/>
      <c r="CD253" s="17"/>
      <c r="CE253" s="27"/>
      <c r="CF253" s="27"/>
      <c r="CG253" s="27"/>
    </row>
    <row r="254" spans="1:85" ht="14.25" customHeight="1">
      <c r="A254" s="229" t="s">
        <v>45</v>
      </c>
      <c r="B254" s="229" t="s">
        <v>45</v>
      </c>
      <c r="C254" s="227" t="s">
        <v>239</v>
      </c>
      <c r="D254" s="229" t="s">
        <v>45</v>
      </c>
      <c r="E254" s="231">
        <v>28.97522320332402</v>
      </c>
      <c r="F254" s="231">
        <v>7.5233486421382407</v>
      </c>
      <c r="G254" s="230">
        <f t="shared" si="14"/>
        <v>0.25964765100671139</v>
      </c>
      <c r="H254" s="231">
        <f t="shared" si="15"/>
        <v>1.4620267901265258</v>
      </c>
      <c r="I254" s="231">
        <f t="shared" si="16"/>
        <v>0.87641118807844498</v>
      </c>
      <c r="CC254" s="17"/>
      <c r="CD254" s="17"/>
      <c r="CE254" s="27"/>
      <c r="CF254" s="27"/>
      <c r="CG254" s="27"/>
    </row>
    <row r="255" spans="1:85" ht="14.25" customHeight="1">
      <c r="A255" s="229" t="s">
        <v>45</v>
      </c>
      <c r="B255" s="229" t="s">
        <v>45</v>
      </c>
      <c r="C255" s="227" t="s">
        <v>239</v>
      </c>
      <c r="D255" s="229" t="s">
        <v>45</v>
      </c>
      <c r="E255" s="231">
        <v>25.976101776574527</v>
      </c>
      <c r="F255" s="231">
        <v>6.0262815679322808</v>
      </c>
      <c r="G255" s="230">
        <f t="shared" si="14"/>
        <v>0.23199329983249578</v>
      </c>
      <c r="H255" s="231">
        <f t="shared" si="15"/>
        <v>1.4145739772239703</v>
      </c>
      <c r="I255" s="231">
        <f t="shared" si="16"/>
        <v>0.78004941949506856</v>
      </c>
      <c r="CC255" s="17"/>
      <c r="CD255" s="17"/>
      <c r="CE255" s="27"/>
      <c r="CF255" s="27"/>
      <c r="CG255" s="27"/>
    </row>
    <row r="256" spans="1:85" ht="14.25" customHeight="1">
      <c r="A256" s="229" t="s">
        <v>45</v>
      </c>
      <c r="B256" s="229" t="s">
        <v>45</v>
      </c>
      <c r="C256" s="227" t="s">
        <v>239</v>
      </c>
      <c r="D256" s="229" t="s">
        <v>45</v>
      </c>
      <c r="E256" s="231">
        <v>26.170723441464411</v>
      </c>
      <c r="F256" s="231">
        <v>5.5990249670440688</v>
      </c>
      <c r="G256" s="230">
        <f t="shared" si="14"/>
        <v>0.21394230769230771</v>
      </c>
      <c r="H256" s="231">
        <f t="shared" si="15"/>
        <v>1.4178157280771517</v>
      </c>
      <c r="I256" s="231">
        <f t="shared" si="16"/>
        <v>0.74811240409532187</v>
      </c>
      <c r="CC256" s="17"/>
      <c r="CD256" s="17"/>
      <c r="CE256" s="27"/>
      <c r="CF256" s="27"/>
      <c r="CG256" s="27"/>
    </row>
    <row r="257" spans="1:85" ht="14.25" customHeight="1">
      <c r="A257" s="229" t="s">
        <v>45</v>
      </c>
      <c r="B257" s="229" t="s">
        <v>45</v>
      </c>
      <c r="C257" s="227" t="s">
        <v>239</v>
      </c>
      <c r="D257" s="229" t="s">
        <v>45</v>
      </c>
      <c r="E257" s="231">
        <v>29.593802796815851</v>
      </c>
      <c r="F257" s="231">
        <v>7.0685834705770345</v>
      </c>
      <c r="G257" s="230">
        <f t="shared" si="14"/>
        <v>0.23885350318471338</v>
      </c>
      <c r="H257" s="231">
        <f t="shared" si="15"/>
        <v>1.4712007754870111</v>
      </c>
      <c r="I257" s="231">
        <f t="shared" si="16"/>
        <v>0.84933239080549627</v>
      </c>
      <c r="CC257" s="17"/>
      <c r="CD257" s="17"/>
      <c r="CE257" s="27"/>
      <c r="CF257" s="27"/>
      <c r="CG257" s="27"/>
    </row>
    <row r="258" spans="1:85" ht="14.25" customHeight="1">
      <c r="A258" s="229" t="s">
        <v>45</v>
      </c>
      <c r="B258" s="229" t="s">
        <v>45</v>
      </c>
      <c r="C258" s="227" t="s">
        <v>239</v>
      </c>
      <c r="D258" s="229" t="s">
        <v>45</v>
      </c>
      <c r="E258" s="231">
        <v>41.140412435819769</v>
      </c>
      <c r="F258" s="231">
        <v>13.202543126711104</v>
      </c>
      <c r="G258" s="230">
        <f t="shared" si="14"/>
        <v>0.32091421415153415</v>
      </c>
      <c r="H258" s="231">
        <f t="shared" si="15"/>
        <v>1.6142686412163334</v>
      </c>
      <c r="I258" s="231">
        <f t="shared" si="16"/>
        <v>1.1206575948056423</v>
      </c>
      <c r="CC258" s="17"/>
      <c r="CD258" s="17"/>
      <c r="CE258" s="27"/>
      <c r="CF258" s="27"/>
      <c r="CG258" s="27"/>
    </row>
    <row r="259" spans="1:85" ht="14.25" customHeight="1">
      <c r="A259" s="229" t="s">
        <v>45</v>
      </c>
      <c r="B259" s="229" t="s">
        <v>45</v>
      </c>
      <c r="C259" s="227" t="s">
        <v>239</v>
      </c>
      <c r="D259" s="229" t="s">
        <v>45</v>
      </c>
      <c r="E259" s="231">
        <v>42.330541980779195</v>
      </c>
      <c r="F259" s="231">
        <v>13.722790870145573</v>
      </c>
      <c r="G259" s="230">
        <f t="shared" si="14"/>
        <v>0.32418178997983554</v>
      </c>
      <c r="H259" s="231">
        <f t="shared" si="15"/>
        <v>1.6266538290162935</v>
      </c>
      <c r="I259" s="231">
        <f t="shared" si="16"/>
        <v>1.1374424449162417</v>
      </c>
      <c r="CC259" s="17"/>
      <c r="CD259" s="17"/>
      <c r="CE259" s="27"/>
      <c r="CF259" s="27"/>
      <c r="CG259" s="27"/>
    </row>
    <row r="260" spans="1:85" ht="14.25" customHeight="1">
      <c r="A260" s="229" t="s">
        <v>45</v>
      </c>
      <c r="B260" s="229" t="s">
        <v>45</v>
      </c>
      <c r="C260" s="227" t="s">
        <v>239</v>
      </c>
      <c r="D260" s="229" t="s">
        <v>45</v>
      </c>
      <c r="E260" s="231">
        <v>46.171296079425403</v>
      </c>
      <c r="F260" s="231">
        <v>16.045998637475233</v>
      </c>
      <c r="G260" s="230">
        <f t="shared" si="14"/>
        <v>0.34753190834999242</v>
      </c>
      <c r="H260" s="231">
        <f t="shared" si="15"/>
        <v>1.6643720658494334</v>
      </c>
      <c r="I260" s="231">
        <f t="shared" si="16"/>
        <v>1.2053667509889359</v>
      </c>
      <c r="CC260" s="17"/>
      <c r="CD260" s="17"/>
      <c r="CE260" s="27"/>
      <c r="CF260" s="27"/>
      <c r="CG260" s="27"/>
    </row>
    <row r="261" spans="1:85" ht="14.25" customHeight="1">
      <c r="A261" s="229" t="s">
        <v>45</v>
      </c>
      <c r="B261" s="229" t="s">
        <v>45</v>
      </c>
      <c r="C261" s="227" t="s">
        <v>239</v>
      </c>
      <c r="D261" s="229" t="s">
        <v>45</v>
      </c>
      <c r="E261" s="231">
        <v>49.794636258479926</v>
      </c>
      <c r="F261" s="231">
        <v>18.284560117744721</v>
      </c>
      <c r="G261" s="230">
        <f t="shared" si="14"/>
        <v>0.36719939117199391</v>
      </c>
      <c r="H261" s="231">
        <f t="shared" si="15"/>
        <v>1.6971825642697449</v>
      </c>
      <c r="I261" s="231">
        <f t="shared" si="16"/>
        <v>1.2620845167257941</v>
      </c>
      <c r="CC261" s="17"/>
      <c r="CD261" s="17"/>
      <c r="CE261" s="27"/>
      <c r="CF261" s="27"/>
      <c r="CG261" s="27"/>
    </row>
    <row r="262" spans="1:85" ht="14.25" customHeight="1">
      <c r="A262" s="229" t="s">
        <v>45</v>
      </c>
      <c r="B262" s="229" t="s">
        <v>45</v>
      </c>
      <c r="C262" s="227" t="s">
        <v>239</v>
      </c>
      <c r="D262" s="229" t="s">
        <v>45</v>
      </c>
      <c r="E262" s="231">
        <v>47.142362368650005</v>
      </c>
      <c r="F262" s="231">
        <v>16.388608165905115</v>
      </c>
      <c r="G262" s="230">
        <f t="shared" si="14"/>
        <v>0.34764079147640792</v>
      </c>
      <c r="H262" s="231">
        <f t="shared" si="15"/>
        <v>1.673411341827725</v>
      </c>
      <c r="I262" s="231">
        <f t="shared" si="16"/>
        <v>1.2145420718417548</v>
      </c>
      <c r="CC262" s="17"/>
      <c r="CD262" s="17"/>
      <c r="CE262" s="27"/>
      <c r="CF262" s="27"/>
      <c r="CG262" s="27"/>
    </row>
    <row r="263" spans="1:85" ht="14.25" customHeight="1">
      <c r="A263" s="229" t="s">
        <v>45</v>
      </c>
      <c r="B263" s="229" t="s">
        <v>45</v>
      </c>
      <c r="C263" s="227" t="s">
        <v>239</v>
      </c>
      <c r="D263" s="229" t="s">
        <v>45</v>
      </c>
      <c r="E263" s="231">
        <v>35.276189924922924</v>
      </c>
      <c r="F263" s="231">
        <v>8.7092016940979615</v>
      </c>
      <c r="G263" s="230">
        <f t="shared" si="14"/>
        <v>0.24688612099644122</v>
      </c>
      <c r="H263" s="231">
        <f t="shared" si="15"/>
        <v>1.5474816721531583</v>
      </c>
      <c r="I263" s="231">
        <f t="shared" si="16"/>
        <v>0.939978348378811</v>
      </c>
      <c r="CC263" s="17"/>
      <c r="CD263" s="17"/>
      <c r="CE263" s="27"/>
      <c r="CF263" s="27"/>
      <c r="CG263" s="27"/>
    </row>
    <row r="264" spans="1:85" ht="14.25" customHeight="1">
      <c r="A264" s="229" t="s">
        <v>45</v>
      </c>
      <c r="B264" s="229" t="s">
        <v>45</v>
      </c>
      <c r="C264" s="227" t="s">
        <v>239</v>
      </c>
      <c r="D264" s="229" t="s">
        <v>45</v>
      </c>
      <c r="E264" s="231">
        <v>46.466919948128194</v>
      </c>
      <c r="F264" s="231">
        <v>15.039884740607173</v>
      </c>
      <c r="G264" s="230">
        <f t="shared" si="14"/>
        <v>0.32366863905325444</v>
      </c>
      <c r="H264" s="231">
        <f t="shared" si="15"/>
        <v>1.6671438862971628</v>
      </c>
      <c r="I264" s="231">
        <f t="shared" si="16"/>
        <v>1.17724450801692</v>
      </c>
      <c r="CC264" s="17"/>
      <c r="CD264" s="17"/>
      <c r="CE264" s="27"/>
      <c r="CF264" s="27"/>
      <c r="CG264" s="27"/>
    </row>
    <row r="265" spans="1:85" ht="14.25" customHeight="1">
      <c r="A265" s="229" t="s">
        <v>45</v>
      </c>
      <c r="B265" s="229" t="s">
        <v>45</v>
      </c>
      <c r="C265" s="227" t="s">
        <v>239</v>
      </c>
      <c r="D265" s="229" t="s">
        <v>45</v>
      </c>
      <c r="E265" s="231">
        <v>60.403244870938273</v>
      </c>
      <c r="F265" s="231">
        <v>25.071872871055046</v>
      </c>
      <c r="G265" s="230">
        <f t="shared" si="14"/>
        <v>0.415074933881869</v>
      </c>
      <c r="H265" s="231">
        <f t="shared" si="15"/>
        <v>1.7810602696093818</v>
      </c>
      <c r="I265" s="231">
        <f t="shared" si="16"/>
        <v>1.3991867770050486</v>
      </c>
      <c r="CC265" s="17"/>
      <c r="CD265" s="17"/>
      <c r="CE265" s="27"/>
      <c r="CF265" s="27"/>
      <c r="CG265" s="27"/>
    </row>
    <row r="266" spans="1:85" ht="14.25" customHeight="1">
      <c r="A266" s="229" t="s">
        <v>45</v>
      </c>
      <c r="B266" s="229" t="s">
        <v>45</v>
      </c>
      <c r="C266" s="227" t="s">
        <v>239</v>
      </c>
      <c r="D266" s="229" t="s">
        <v>45</v>
      </c>
      <c r="E266" s="231">
        <v>36.097417952534563</v>
      </c>
      <c r="F266" s="231">
        <v>8.7092016940979615</v>
      </c>
      <c r="G266" s="230">
        <f t="shared" si="14"/>
        <v>0.24126938124909428</v>
      </c>
      <c r="H266" s="231">
        <f t="shared" si="15"/>
        <v>1.5574761379424711</v>
      </c>
      <c r="I266" s="231">
        <f t="shared" si="16"/>
        <v>0.939978348378811</v>
      </c>
      <c r="CC266" s="17"/>
      <c r="CD266" s="17"/>
      <c r="CE266" s="27"/>
      <c r="CF266" s="27"/>
      <c r="CG266" s="27"/>
    </row>
    <row r="267" spans="1:85" ht="14.25" customHeight="1">
      <c r="A267" s="229" t="s">
        <v>45</v>
      </c>
      <c r="B267" s="229" t="s">
        <v>45</v>
      </c>
      <c r="C267" s="227" t="s">
        <v>239</v>
      </c>
      <c r="D267" s="229" t="s">
        <v>45</v>
      </c>
      <c r="E267" s="231">
        <v>40.071306464654597</v>
      </c>
      <c r="F267" s="231">
        <v>10.63039634290916</v>
      </c>
      <c r="G267" s="230">
        <f t="shared" si="14"/>
        <v>0.26528699163541963</v>
      </c>
      <c r="H267" s="231">
        <f t="shared" si="15"/>
        <v>1.6028335021816575</v>
      </c>
      <c r="I267" s="231">
        <f t="shared" si="16"/>
        <v>1.0265494570284255</v>
      </c>
      <c r="CC267" s="17"/>
      <c r="CD267" s="17"/>
      <c r="CE267" s="27"/>
      <c r="CF267" s="27"/>
      <c r="CG267" s="27"/>
    </row>
    <row r="268" spans="1:85" ht="14.25" customHeight="1">
      <c r="A268" s="229" t="s">
        <v>45</v>
      </c>
      <c r="B268" s="229" t="s">
        <v>45</v>
      </c>
      <c r="C268" s="227" t="s">
        <v>239</v>
      </c>
      <c r="D268" s="229" t="s">
        <v>45</v>
      </c>
      <c r="E268" s="231">
        <v>43.668137884898123</v>
      </c>
      <c r="F268" s="231">
        <v>12.566370614359172</v>
      </c>
      <c r="G268" s="230">
        <f t="shared" si="14"/>
        <v>0.28776978417266186</v>
      </c>
      <c r="H268" s="231">
        <f t="shared" si="15"/>
        <v>1.6401646729482289</v>
      </c>
      <c r="I268" s="231">
        <f t="shared" si="16"/>
        <v>1.0992098640220962</v>
      </c>
      <c r="CC268" s="17"/>
      <c r="CD268" s="17"/>
      <c r="CE268" s="27"/>
      <c r="CF268" s="27"/>
      <c r="CG268" s="27"/>
    </row>
    <row r="269" spans="1:85" ht="14.25" customHeight="1">
      <c r="A269" s="229" t="s">
        <v>45</v>
      </c>
      <c r="B269" s="229" t="s">
        <v>45</v>
      </c>
      <c r="C269" s="227" t="s">
        <v>239</v>
      </c>
      <c r="D269" s="229" t="s">
        <v>45</v>
      </c>
      <c r="E269" s="231">
        <v>52.576345336434059</v>
      </c>
      <c r="F269" s="231">
        <v>18.148390925767526</v>
      </c>
      <c r="G269" s="230">
        <f t="shared" si="14"/>
        <v>0.34518167456556087</v>
      </c>
      <c r="H269" s="231">
        <f t="shared" si="15"/>
        <v>1.7207903943343796</v>
      </c>
      <c r="I269" s="231">
        <f t="shared" si="16"/>
        <v>1.2588381256234653</v>
      </c>
      <c r="CC269" s="17"/>
      <c r="CD269" s="17"/>
      <c r="CE269" s="27"/>
      <c r="CF269" s="27"/>
      <c r="CG269" s="27"/>
    </row>
    <row r="270" spans="1:85" ht="14.25" customHeight="1">
      <c r="A270" s="229" t="s">
        <v>45</v>
      </c>
      <c r="B270" s="229" t="s">
        <v>45</v>
      </c>
      <c r="C270" s="227" t="s">
        <v>239</v>
      </c>
      <c r="D270" s="229" t="s">
        <v>45</v>
      </c>
      <c r="E270" s="231">
        <v>60.682903165775521</v>
      </c>
      <c r="F270" s="231">
        <v>22.699087630059086</v>
      </c>
      <c r="G270" s="230">
        <f t="shared" si="14"/>
        <v>0.3740606735318675</v>
      </c>
      <c r="H270" s="231">
        <f t="shared" si="15"/>
        <v>1.783066349944552</v>
      </c>
      <c r="I270" s="231">
        <f t="shared" si="16"/>
        <v>1.356008401457709</v>
      </c>
      <c r="CC270" s="17"/>
      <c r="CD270" s="17"/>
      <c r="CE270" s="27"/>
      <c r="CF270" s="27"/>
      <c r="CG270" s="27"/>
    </row>
    <row r="271" spans="1:85" ht="14.25" customHeight="1">
      <c r="A271" s="229" t="s">
        <v>45</v>
      </c>
      <c r="B271" s="229" t="s">
        <v>45</v>
      </c>
      <c r="C271" s="227" t="s">
        <v>239</v>
      </c>
      <c r="D271" s="229" t="s">
        <v>45</v>
      </c>
      <c r="E271" s="231">
        <v>37.708489497148477</v>
      </c>
      <c r="F271" s="231">
        <v>8.7092016940979615</v>
      </c>
      <c r="G271" s="230">
        <f t="shared" si="14"/>
        <v>0.23096129837702867</v>
      </c>
      <c r="H271" s="231">
        <f t="shared" si="15"/>
        <v>1.5764391360600349</v>
      </c>
      <c r="I271" s="231">
        <f t="shared" si="16"/>
        <v>0.939978348378811</v>
      </c>
      <c r="CC271" s="17"/>
      <c r="CD271" s="17"/>
      <c r="CE271" s="27"/>
      <c r="CF271" s="27"/>
      <c r="CG271" s="27"/>
    </row>
    <row r="272" spans="1:85" ht="14.25" customHeight="1">
      <c r="A272" s="229" t="s">
        <v>45</v>
      </c>
      <c r="B272" s="229" t="s">
        <v>45</v>
      </c>
      <c r="C272" s="227" t="s">
        <v>239</v>
      </c>
      <c r="D272" s="229" t="s">
        <v>45</v>
      </c>
      <c r="E272" s="231">
        <v>52.15970574791865</v>
      </c>
      <c r="F272" s="231">
        <v>16.259705477735672</v>
      </c>
      <c r="G272" s="230">
        <f t="shared" si="14"/>
        <v>0.31172924088791448</v>
      </c>
      <c r="H272" s="231">
        <f t="shared" si="15"/>
        <v>1.7173351327158946</v>
      </c>
      <c r="I272" s="231">
        <f t="shared" si="16"/>
        <v>1.2111126746803962</v>
      </c>
      <c r="CC272" s="17"/>
      <c r="CD272" s="17"/>
      <c r="CE272" s="27"/>
      <c r="CF272" s="27"/>
      <c r="CG272" s="27"/>
    </row>
    <row r="273" spans="1:85" ht="14.25" customHeight="1">
      <c r="A273" s="229" t="s">
        <v>45</v>
      </c>
      <c r="B273" s="229" t="s">
        <v>45</v>
      </c>
      <c r="C273" s="227" t="s">
        <v>239</v>
      </c>
      <c r="D273" s="229" t="s">
        <v>45</v>
      </c>
      <c r="E273" s="231">
        <v>69.162554967860999</v>
      </c>
      <c r="F273" s="231">
        <v>27.618447876054926</v>
      </c>
      <c r="G273" s="230">
        <f t="shared" si="14"/>
        <v>0.39932659932659925</v>
      </c>
      <c r="H273" s="231">
        <f t="shared" si="15"/>
        <v>1.8398710283836652</v>
      </c>
      <c r="I273" s="231">
        <f t="shared" si="16"/>
        <v>1.4411992680946966</v>
      </c>
      <c r="CC273" s="17"/>
      <c r="CD273" s="17"/>
      <c r="CE273" s="27"/>
      <c r="CF273" s="27"/>
      <c r="CG273" s="27"/>
    </row>
    <row r="274" spans="1:85" ht="14.25" customHeight="1">
      <c r="A274" s="229" t="s">
        <v>45</v>
      </c>
      <c r="B274" s="229" t="s">
        <v>45</v>
      </c>
      <c r="C274" s="227" t="s">
        <v>239</v>
      </c>
      <c r="D274" s="229" t="s">
        <v>45</v>
      </c>
      <c r="E274" s="231">
        <v>65.555221203376504</v>
      </c>
      <c r="F274" s="231">
        <v>22.775152656785966</v>
      </c>
      <c r="G274" s="230">
        <f t="shared" si="14"/>
        <v>0.34741935483870967</v>
      </c>
      <c r="H274" s="231">
        <f t="shared" si="15"/>
        <v>1.8166072871704633</v>
      </c>
      <c r="I274" s="231">
        <f t="shared" si="16"/>
        <v>1.3574612966341721</v>
      </c>
      <c r="CC274" s="17"/>
      <c r="CD274" s="17"/>
      <c r="CE274" s="27"/>
      <c r="CF274" s="27"/>
      <c r="CG274" s="27"/>
    </row>
    <row r="275" spans="1:85" ht="14.25" customHeight="1">
      <c r="A275" s="229" t="s">
        <v>45</v>
      </c>
      <c r="B275" s="229" t="s">
        <v>45</v>
      </c>
      <c r="C275" s="227" t="s">
        <v>239</v>
      </c>
      <c r="D275" s="229" t="s">
        <v>45</v>
      </c>
      <c r="E275" s="231">
        <v>81.668057224556875</v>
      </c>
      <c r="F275" s="231">
        <v>31.192248280554995</v>
      </c>
      <c r="G275" s="230">
        <f t="shared" si="14"/>
        <v>0.38193939393939391</v>
      </c>
      <c r="H275" s="231">
        <f t="shared" si="15"/>
        <v>1.9120522244180587</v>
      </c>
      <c r="I275" s="231">
        <f t="shared" si="16"/>
        <v>1.4940466790421332</v>
      </c>
      <c r="CC275" s="17"/>
      <c r="CD275" s="17"/>
      <c r="CE275" s="27"/>
      <c r="CF275" s="27"/>
      <c r="CG275" s="27"/>
    </row>
    <row r="276" spans="1:85" ht="14.25" customHeight="1">
      <c r="A276" s="229" t="s">
        <v>45</v>
      </c>
      <c r="B276" s="229" t="s">
        <v>45</v>
      </c>
      <c r="C276" s="227" t="s">
        <v>239</v>
      </c>
      <c r="D276" s="229" t="s">
        <v>45</v>
      </c>
      <c r="E276" s="231">
        <v>39.14157410997327</v>
      </c>
      <c r="F276" s="231">
        <v>6.9279186595125504</v>
      </c>
      <c r="G276" s="230">
        <f t="shared" si="14"/>
        <v>0.17699642431466028</v>
      </c>
      <c r="H276" s="231">
        <f t="shared" si="15"/>
        <v>1.5926382871760651</v>
      </c>
      <c r="I276" s="231">
        <f t="shared" si="16"/>
        <v>0.84060278000059607</v>
      </c>
      <c r="CC276" s="17"/>
      <c r="CD276" s="17"/>
      <c r="CE276" s="27"/>
      <c r="CF276" s="27"/>
      <c r="CG276" s="27"/>
    </row>
    <row r="277" spans="1:85" ht="14.25" customHeight="1">
      <c r="A277" s="229" t="s">
        <v>45</v>
      </c>
      <c r="B277" s="229" t="s">
        <v>45</v>
      </c>
      <c r="C277" s="227" t="s">
        <v>239</v>
      </c>
      <c r="D277" s="229" t="s">
        <v>45</v>
      </c>
      <c r="E277" s="231">
        <v>67.548765945601716</v>
      </c>
      <c r="F277" s="231">
        <v>20.588741614566068</v>
      </c>
      <c r="G277" s="230">
        <f t="shared" si="14"/>
        <v>0.30479819026074534</v>
      </c>
      <c r="H277" s="231">
        <f t="shared" si="15"/>
        <v>1.829617419266101</v>
      </c>
      <c r="I277" s="231">
        <f t="shared" si="16"/>
        <v>1.3136298033178329</v>
      </c>
      <c r="CC277" s="17"/>
      <c r="CD277" s="17"/>
      <c r="CE277" s="27"/>
      <c r="CF277" s="27"/>
      <c r="CG277" s="27"/>
    </row>
    <row r="278" spans="1:85" ht="14.25" customHeight="1">
      <c r="A278" s="229" t="s">
        <v>45</v>
      </c>
      <c r="B278" s="229" t="s">
        <v>45</v>
      </c>
      <c r="C278" s="227" t="s">
        <v>239</v>
      </c>
      <c r="D278" s="229" t="s">
        <v>45</v>
      </c>
      <c r="E278" s="231">
        <v>61.939640758176374</v>
      </c>
      <c r="F278" s="231">
        <v>16.982271788061325</v>
      </c>
      <c r="G278" s="230">
        <f t="shared" si="14"/>
        <v>0.27417452830188671</v>
      </c>
      <c r="H278" s="231">
        <f t="shared" si="15"/>
        <v>1.7919686821768204</v>
      </c>
      <c r="I278" s="231">
        <f t="shared" si="16"/>
        <v>1.2299957871460794</v>
      </c>
      <c r="CC278" s="17"/>
      <c r="CD278" s="17"/>
      <c r="CE278" s="27"/>
      <c r="CF278" s="27"/>
      <c r="CG278" s="27"/>
    </row>
    <row r="279" spans="1:85" ht="14.25" customHeight="1">
      <c r="A279" s="229" t="s">
        <v>45</v>
      </c>
      <c r="B279" s="229" t="s">
        <v>45</v>
      </c>
      <c r="C279" s="227" t="s">
        <v>239</v>
      </c>
      <c r="D279" s="229" t="s">
        <v>45</v>
      </c>
      <c r="E279" s="231">
        <v>57.410720788761324</v>
      </c>
      <c r="F279" s="231">
        <v>14.589634823087342</v>
      </c>
      <c r="G279" s="230">
        <f t="shared" si="14"/>
        <v>0.25412735849056606</v>
      </c>
      <c r="H279" s="231">
        <f t="shared" si="15"/>
        <v>1.7589929994475981</v>
      </c>
      <c r="I279" s="231">
        <f t="shared" si="16"/>
        <v>1.1640444216876347</v>
      </c>
      <c r="CC279" s="17"/>
      <c r="CD279" s="17"/>
      <c r="CE279" s="27"/>
      <c r="CF279" s="27"/>
      <c r="CG279" s="27"/>
    </row>
    <row r="280" spans="1:85" ht="14.25" customHeight="1">
      <c r="A280" s="229" t="s">
        <v>45</v>
      </c>
      <c r="B280" s="229" t="s">
        <v>45</v>
      </c>
      <c r="C280" s="227" t="s">
        <v>239</v>
      </c>
      <c r="D280" s="229" t="s">
        <v>45</v>
      </c>
      <c r="E280" s="231">
        <v>52.462084040826674</v>
      </c>
      <c r="F280" s="231">
        <v>12.068742338030551</v>
      </c>
      <c r="G280" s="230">
        <f t="shared" si="14"/>
        <v>0.23004694835680756</v>
      </c>
      <c r="H280" s="231">
        <f t="shared" si="15"/>
        <v>1.7198455388173099</v>
      </c>
      <c r="I280" s="231">
        <f t="shared" si="16"/>
        <v>1.081662015407086</v>
      </c>
      <c r="CC280" s="17"/>
      <c r="CD280" s="17"/>
      <c r="CE280" s="27"/>
      <c r="CF280" s="27"/>
      <c r="CG280" s="27"/>
    </row>
    <row r="281" spans="1:85" ht="14.25" customHeight="1">
      <c r="A281" s="229" t="s">
        <v>45</v>
      </c>
      <c r="B281" s="229" t="s">
        <v>45</v>
      </c>
      <c r="C281" s="227" t="s">
        <v>239</v>
      </c>
      <c r="D281" s="229" t="s">
        <v>45</v>
      </c>
      <c r="E281" s="231">
        <v>47.510305700238433</v>
      </c>
      <c r="F281" s="231">
        <v>9.897980354216342</v>
      </c>
      <c r="G281" s="230">
        <f t="shared" si="14"/>
        <v>0.20833333333333337</v>
      </c>
      <c r="H281" s="231">
        <f t="shared" si="15"/>
        <v>1.6767878248519468</v>
      </c>
      <c r="I281" s="231">
        <f t="shared" si="16"/>
        <v>0.9955465874763596</v>
      </c>
      <c r="CC281" s="17"/>
      <c r="CD281" s="17"/>
      <c r="CE281" s="27"/>
      <c r="CF281" s="27"/>
      <c r="CG281" s="27"/>
    </row>
    <row r="282" spans="1:85" ht="14.25" customHeight="1">
      <c r="A282" s="229" t="s">
        <v>45</v>
      </c>
      <c r="B282" s="229" t="s">
        <v>45</v>
      </c>
      <c r="C282" s="227" t="s">
        <v>239</v>
      </c>
      <c r="D282" s="229" t="s">
        <v>45</v>
      </c>
      <c r="E282" s="231">
        <v>43.896845830079457</v>
      </c>
      <c r="F282" s="231">
        <v>8.4496276010951057</v>
      </c>
      <c r="G282" s="230">
        <f t="shared" si="14"/>
        <v>0.1924882629107981</v>
      </c>
      <c r="H282" s="231">
        <f t="shared" si="15"/>
        <v>1.6424333155085318</v>
      </c>
      <c r="I282" s="231">
        <f t="shared" si="16"/>
        <v>0.9268375687895295</v>
      </c>
      <c r="CC282" s="17"/>
      <c r="CD282" s="17"/>
      <c r="CE282" s="27"/>
      <c r="CF282" s="27"/>
      <c r="CG282" s="27"/>
    </row>
    <row r="283" spans="1:85" ht="14.25" customHeight="1">
      <c r="A283" s="229" t="s">
        <v>45</v>
      </c>
      <c r="B283" s="229" t="s">
        <v>45</v>
      </c>
      <c r="C283" s="227" t="s">
        <v>239</v>
      </c>
      <c r="D283" s="229" t="s">
        <v>45</v>
      </c>
      <c r="E283" s="231">
        <v>72.449430573716043</v>
      </c>
      <c r="F283" s="231">
        <v>22.732878600641101</v>
      </c>
      <c r="G283" s="230">
        <f t="shared" si="14"/>
        <v>0.31377580776857578</v>
      </c>
      <c r="H283" s="231">
        <f t="shared" si="15"/>
        <v>1.860034976423276</v>
      </c>
      <c r="I283" s="231">
        <f t="shared" si="16"/>
        <v>1.3566544326989498</v>
      </c>
      <c r="CC283" s="17"/>
      <c r="CD283" s="17"/>
      <c r="CE283" s="27"/>
      <c r="CF283" s="27"/>
      <c r="CG283" s="27"/>
    </row>
    <row r="284" spans="1:85" ht="14.25" customHeight="1">
      <c r="A284" s="229" t="s">
        <v>45</v>
      </c>
      <c r="B284" s="229" t="s">
        <v>45</v>
      </c>
      <c r="C284" s="227" t="s">
        <v>239</v>
      </c>
      <c r="D284" s="229" t="s">
        <v>45</v>
      </c>
      <c r="E284" s="231">
        <v>65.938511215077739</v>
      </c>
      <c r="F284" s="231">
        <v>18.703786022412192</v>
      </c>
      <c r="G284" s="230">
        <f t="shared" si="14"/>
        <v>0.28365496396186934</v>
      </c>
      <c r="H284" s="231">
        <f t="shared" si="15"/>
        <v>1.8191391372509362</v>
      </c>
      <c r="I284" s="231">
        <f t="shared" si="16"/>
        <v>1.2719295253715928</v>
      </c>
      <c r="CC284" s="17"/>
      <c r="CD284" s="17"/>
      <c r="CE284" s="27"/>
      <c r="CF284" s="27"/>
      <c r="CG284" s="27"/>
    </row>
    <row r="285" spans="1:85" ht="14.25" customHeight="1">
      <c r="A285" s="229" t="s">
        <v>45</v>
      </c>
      <c r="B285" s="229" t="s">
        <v>45</v>
      </c>
      <c r="C285" s="227" t="s">
        <v>239</v>
      </c>
      <c r="D285" s="229" t="s">
        <v>45</v>
      </c>
      <c r="E285" s="231">
        <v>51.501227927726234</v>
      </c>
      <c r="F285" s="231">
        <v>10.927166107532356</v>
      </c>
      <c r="G285" s="230">
        <f t="shared" si="14"/>
        <v>0.2121729237770193</v>
      </c>
      <c r="H285" s="231">
        <f t="shared" si="15"/>
        <v>1.7118175839126122</v>
      </c>
      <c r="I285" s="231">
        <f t="shared" si="16"/>
        <v>1.0385075449835466</v>
      </c>
      <c r="CC285" s="17"/>
      <c r="CD285" s="17"/>
      <c r="CE285" s="27"/>
      <c r="CF285" s="27"/>
      <c r="CG285" s="27"/>
    </row>
    <row r="286" spans="1:85" ht="14.25" customHeight="1">
      <c r="A286" s="229" t="s">
        <v>45</v>
      </c>
      <c r="B286" s="229" t="s">
        <v>45</v>
      </c>
      <c r="C286" s="227" t="s">
        <v>239</v>
      </c>
      <c r="D286" s="229" t="s">
        <v>45</v>
      </c>
      <c r="E286" s="231">
        <v>38.269153830071389</v>
      </c>
      <c r="F286" s="231">
        <v>5.7680426518071997</v>
      </c>
      <c r="G286" s="230">
        <f t="shared" si="14"/>
        <v>0.15072302558398218</v>
      </c>
      <c r="H286" s="231">
        <f t="shared" si="15"/>
        <v>1.5828488596377872</v>
      </c>
      <c r="I286" s="231">
        <f t="shared" si="16"/>
        <v>0.76102846311498284</v>
      </c>
      <c r="CC286" s="17"/>
      <c r="CD286" s="17"/>
      <c r="CE286" s="27"/>
      <c r="CF286" s="27"/>
      <c r="CG286" s="27"/>
    </row>
    <row r="287" spans="1:85" ht="14.25" customHeight="1">
      <c r="A287" s="229" t="s">
        <v>45</v>
      </c>
      <c r="B287" s="229" t="s">
        <v>45</v>
      </c>
      <c r="C287" s="227" t="s">
        <v>239</v>
      </c>
      <c r="D287" s="229" t="s">
        <v>45</v>
      </c>
      <c r="E287" s="231">
        <v>78.216860614955806</v>
      </c>
      <c r="F287" s="231">
        <v>22.564175075143336</v>
      </c>
      <c r="G287" s="230">
        <f t="shared" si="14"/>
        <v>0.28848223896663083</v>
      </c>
      <c r="H287" s="231">
        <f t="shared" si="15"/>
        <v>1.8933003807165645</v>
      </c>
      <c r="I287" s="231">
        <f t="shared" si="16"/>
        <v>1.3534194607517116</v>
      </c>
      <c r="CC287" s="17"/>
      <c r="CD287" s="17"/>
      <c r="CE287" s="27"/>
      <c r="CF287" s="27"/>
      <c r="CG287" s="27"/>
    </row>
    <row r="288" spans="1:85" ht="14.25" customHeight="1">
      <c r="A288" s="229" t="s">
        <v>45</v>
      </c>
      <c r="B288" s="229" t="s">
        <v>45</v>
      </c>
      <c r="C288" s="227" t="s">
        <v>239</v>
      </c>
      <c r="D288" s="229" t="s">
        <v>45</v>
      </c>
      <c r="E288" s="231">
        <v>86.120165253591651</v>
      </c>
      <c r="F288" s="231">
        <v>27.062385976369541</v>
      </c>
      <c r="G288" s="230">
        <f t="shared" si="14"/>
        <v>0.31423982869379019</v>
      </c>
      <c r="H288" s="231">
        <f t="shared" si="15"/>
        <v>1.9351048545078606</v>
      </c>
      <c r="I288" s="231">
        <f t="shared" si="16"/>
        <v>1.4323660838614005</v>
      </c>
      <c r="CC288" s="17"/>
      <c r="CD288" s="17"/>
      <c r="CE288" s="27"/>
      <c r="CF288" s="27"/>
      <c r="CG288" s="27"/>
    </row>
    <row r="289" spans="1:85" ht="14.25" customHeight="1">
      <c r="A289" s="229" t="s">
        <v>45</v>
      </c>
      <c r="B289" s="229" t="s">
        <v>45</v>
      </c>
      <c r="C289" s="227" t="s">
        <v>239</v>
      </c>
      <c r="D289" s="229" t="s">
        <v>45</v>
      </c>
      <c r="E289" s="231">
        <v>61.305824440314616</v>
      </c>
      <c r="F289" s="231">
        <v>13.396457933253934</v>
      </c>
      <c r="G289" s="230">
        <f t="shared" si="14"/>
        <v>0.2185185185185185</v>
      </c>
      <c r="H289" s="231">
        <f t="shared" si="15"/>
        <v>1.7875017371958166</v>
      </c>
      <c r="I289" s="231">
        <f t="shared" si="16"/>
        <v>1.1269899846789735</v>
      </c>
      <c r="CC289" s="17"/>
      <c r="CD289" s="17"/>
      <c r="CE289" s="27"/>
      <c r="CF289" s="27"/>
      <c r="CG289" s="27"/>
    </row>
    <row r="290" spans="1:85" ht="14.25" customHeight="1">
      <c r="A290" s="229" t="s">
        <v>45</v>
      </c>
      <c r="B290" s="229" t="s">
        <v>45</v>
      </c>
      <c r="C290" s="227" t="s">
        <v>239</v>
      </c>
      <c r="D290" s="229" t="s">
        <v>45</v>
      </c>
      <c r="E290" s="231">
        <v>46.207801386060105</v>
      </c>
      <c r="F290" s="231">
        <v>7.4990602039351755</v>
      </c>
      <c r="G290" s="230">
        <f t="shared" si="14"/>
        <v>0.16228991596638656</v>
      </c>
      <c r="H290" s="231">
        <f t="shared" si="15"/>
        <v>1.6647153048394616</v>
      </c>
      <c r="I290" s="231">
        <f t="shared" si="16"/>
        <v>0.87500684021584074</v>
      </c>
      <c r="CC290" s="17"/>
      <c r="CD290" s="17"/>
      <c r="CE290" s="27"/>
      <c r="CF290" s="27"/>
      <c r="CG290" s="27"/>
    </row>
    <row r="291" spans="1:85" ht="14.25" customHeight="1">
      <c r="A291" s="229" t="s">
        <v>45</v>
      </c>
      <c r="B291" s="229" t="s">
        <v>45</v>
      </c>
      <c r="C291" s="227" t="s">
        <v>239</v>
      </c>
      <c r="D291" s="229" t="s">
        <v>45</v>
      </c>
      <c r="E291" s="231">
        <v>97.901766023084093</v>
      </c>
      <c r="F291" s="231">
        <v>33.592736085570309</v>
      </c>
      <c r="G291" s="230">
        <f t="shared" si="14"/>
        <v>0.3431269674711438</v>
      </c>
      <c r="H291" s="231">
        <f t="shared" si="15"/>
        <v>1.9907905259927463</v>
      </c>
      <c r="I291" s="231">
        <f t="shared" si="16"/>
        <v>1.5262453780147061</v>
      </c>
      <c r="CC291" s="17"/>
      <c r="CD291" s="17"/>
      <c r="CE291" s="27"/>
      <c r="CF291" s="27"/>
      <c r="CG291" s="27"/>
    </row>
    <row r="292" spans="1:85" ht="14.25" customHeight="1">
      <c r="A292" s="229" t="s">
        <v>45</v>
      </c>
      <c r="B292" s="229" t="s">
        <v>45</v>
      </c>
      <c r="C292" s="227" t="s">
        <v>239</v>
      </c>
      <c r="D292" s="229" t="s">
        <v>45</v>
      </c>
      <c r="E292" s="231">
        <v>64.707698045254332</v>
      </c>
      <c r="F292" s="231">
        <v>14.25309171007153</v>
      </c>
      <c r="G292" s="230">
        <f t="shared" si="14"/>
        <v>0.22026887280248186</v>
      </c>
      <c r="H292" s="231">
        <f t="shared" si="15"/>
        <v>1.8109559502158732</v>
      </c>
      <c r="I292" s="231">
        <f t="shared" si="16"/>
        <v>1.1539090795716092</v>
      </c>
      <c r="CC292" s="17"/>
      <c r="CD292" s="17"/>
      <c r="CE292" s="27"/>
      <c r="CF292" s="27"/>
      <c r="CG292" s="27"/>
    </row>
    <row r="293" spans="1:85" ht="14.25" customHeight="1">
      <c r="A293" s="229" t="s">
        <v>45</v>
      </c>
      <c r="B293" s="229" t="s">
        <v>45</v>
      </c>
      <c r="C293" s="227" t="s">
        <v>239</v>
      </c>
      <c r="D293" s="229" t="s">
        <v>45</v>
      </c>
      <c r="E293" s="231">
        <v>102.64886960229092</v>
      </c>
      <c r="F293" s="231">
        <v>35.572960474944281</v>
      </c>
      <c r="G293" s="230">
        <f t="shared" si="14"/>
        <v>0.34654994850669418</v>
      </c>
      <c r="H293" s="231">
        <f t="shared" si="15"/>
        <v>2.0113541711621341</v>
      </c>
      <c r="I293" s="231">
        <f t="shared" si="16"/>
        <v>1.5511200098141251</v>
      </c>
      <c r="CC293" s="17"/>
      <c r="CD293" s="17"/>
      <c r="CE293" s="27"/>
      <c r="CF293" s="27"/>
      <c r="CG293" s="27"/>
    </row>
    <row r="294" spans="1:85" ht="14.25" customHeight="1">
      <c r="A294" s="229" t="s">
        <v>45</v>
      </c>
      <c r="B294" s="229" t="s">
        <v>45</v>
      </c>
      <c r="C294" s="227" t="s">
        <v>239</v>
      </c>
      <c r="D294" s="229" t="s">
        <v>45</v>
      </c>
      <c r="E294" s="231">
        <v>93.80245884904744</v>
      </c>
      <c r="F294" s="231">
        <v>29.705722035099992</v>
      </c>
      <c r="G294" s="230">
        <f t="shared" si="14"/>
        <v>0.3166838311019568</v>
      </c>
      <c r="H294" s="231">
        <f t="shared" si="15"/>
        <v>1.9722142227135742</v>
      </c>
      <c r="I294" s="231">
        <f t="shared" si="16"/>
        <v>1.472840112917005</v>
      </c>
      <c r="CC294" s="17"/>
      <c r="CD294" s="17"/>
      <c r="CE294" s="27"/>
      <c r="CF294" s="27"/>
      <c r="CG294" s="27"/>
    </row>
    <row r="295" spans="1:85" ht="14.25" customHeight="1">
      <c r="A295" s="229" t="s">
        <v>45</v>
      </c>
      <c r="B295" s="229" t="s">
        <v>45</v>
      </c>
      <c r="C295" s="227" t="s">
        <v>239</v>
      </c>
      <c r="D295" s="229" t="s">
        <v>45</v>
      </c>
      <c r="E295" s="231">
        <v>82.991296050248891</v>
      </c>
      <c r="F295" s="231">
        <v>23.15738630795742</v>
      </c>
      <c r="G295" s="230">
        <f t="shared" si="14"/>
        <v>0.27903391572456315</v>
      </c>
      <c r="H295" s="231">
        <f t="shared" si="15"/>
        <v>1.9190325468873515</v>
      </c>
      <c r="I295" s="231">
        <f t="shared" si="16"/>
        <v>1.3646895405438653</v>
      </c>
      <c r="CC295" s="17"/>
      <c r="CD295" s="17"/>
      <c r="CE295" s="27"/>
      <c r="CF295" s="27"/>
      <c r="CG295" s="27"/>
    </row>
    <row r="296" spans="1:85" ht="14.25" customHeight="1">
      <c r="A296" s="229" t="s">
        <v>45</v>
      </c>
      <c r="B296" s="229" t="s">
        <v>45</v>
      </c>
      <c r="C296" s="227" t="s">
        <v>239</v>
      </c>
      <c r="D296" s="229" t="s">
        <v>45</v>
      </c>
      <c r="E296" s="231">
        <v>60.89223376746952</v>
      </c>
      <c r="F296" s="231">
        <v>12.441021067480937</v>
      </c>
      <c r="G296" s="230">
        <f t="shared" si="14"/>
        <v>0.20431211498973303</v>
      </c>
      <c r="H296" s="231">
        <f t="shared" si="15"/>
        <v>1.784561905982456</v>
      </c>
      <c r="I296" s="231">
        <f t="shared" si="16"/>
        <v>1.0948560255135471</v>
      </c>
      <c r="CC296" s="17"/>
      <c r="CD296" s="17"/>
      <c r="CE296" s="27"/>
      <c r="CF296" s="27"/>
      <c r="CG296" s="27"/>
    </row>
    <row r="297" spans="1:85" ht="14.25" customHeight="1">
      <c r="A297" s="229" t="s">
        <v>45</v>
      </c>
      <c r="B297" s="229" t="s">
        <v>45</v>
      </c>
      <c r="C297" s="227" t="s">
        <v>239</v>
      </c>
      <c r="D297" s="229" t="s">
        <v>45</v>
      </c>
      <c r="E297" s="231">
        <v>64.757021049915693</v>
      </c>
      <c r="F297" s="231">
        <v>13.591786456490883</v>
      </c>
      <c r="G297" s="230">
        <f t="shared" si="14"/>
        <v>0.20988900100908175</v>
      </c>
      <c r="H297" s="231">
        <f t="shared" si="15"/>
        <v>1.8112868621421707</v>
      </c>
      <c r="I297" s="231">
        <f t="shared" si="16"/>
        <v>1.1332765426196569</v>
      </c>
      <c r="CC297" s="17"/>
      <c r="CD297" s="17"/>
      <c r="CE297" s="27"/>
      <c r="CF297" s="27"/>
      <c r="CG297" s="27"/>
    </row>
    <row r="298" spans="1:85" ht="14.25" customHeight="1">
      <c r="A298" s="229" t="s">
        <v>45</v>
      </c>
      <c r="B298" s="229" t="s">
        <v>45</v>
      </c>
      <c r="C298" s="227" t="s">
        <v>239</v>
      </c>
      <c r="D298" s="229" t="s">
        <v>45</v>
      </c>
      <c r="E298" s="231">
        <v>54.820791805141887</v>
      </c>
      <c r="F298" s="231">
        <v>9.5662281699972578</v>
      </c>
      <c r="G298" s="230">
        <f t="shared" si="14"/>
        <v>0.17449999999999996</v>
      </c>
      <c r="H298" s="231">
        <f t="shared" si="15"/>
        <v>1.7389453039893326</v>
      </c>
      <c r="I298" s="231">
        <f t="shared" si="16"/>
        <v>0.9807407352845311</v>
      </c>
      <c r="CC298" s="17"/>
      <c r="CD298" s="17"/>
      <c r="CE298" s="27"/>
      <c r="CF298" s="27"/>
      <c r="CG298" s="27"/>
    </row>
    <row r="299" spans="1:85" ht="14.25" customHeight="1">
      <c r="A299" s="229" t="s">
        <v>45</v>
      </c>
      <c r="B299" s="229" t="s">
        <v>45</v>
      </c>
      <c r="C299" s="227" t="s">
        <v>239</v>
      </c>
      <c r="D299" s="229" t="s">
        <v>45</v>
      </c>
      <c r="E299" s="231">
        <v>77.911497809026869</v>
      </c>
      <c r="F299" s="231">
        <v>19.322051456638665</v>
      </c>
      <c r="G299" s="230">
        <f t="shared" si="14"/>
        <v>0.24800000000000003</v>
      </c>
      <c r="H299" s="231">
        <f t="shared" si="15"/>
        <v>1.8916015535203501</v>
      </c>
      <c r="I299" s="231">
        <f t="shared" si="16"/>
        <v>1.2860532343465665</v>
      </c>
      <c r="CC299" s="17"/>
      <c r="CD299" s="17"/>
      <c r="CE299" s="27"/>
      <c r="CF299" s="27"/>
      <c r="CG299" s="27"/>
    </row>
    <row r="300" spans="1:85" ht="14.25" customHeight="1">
      <c r="A300" s="229" t="s">
        <v>45</v>
      </c>
      <c r="B300" s="229" t="s">
        <v>45</v>
      </c>
      <c r="C300" s="227" t="s">
        <v>239</v>
      </c>
      <c r="D300" s="229" t="s">
        <v>45</v>
      </c>
      <c r="E300" s="231">
        <v>43.614102491256375</v>
      </c>
      <c r="F300" s="231">
        <v>5.9828490494964033</v>
      </c>
      <c r="G300" s="230">
        <f t="shared" si="14"/>
        <v>0.13717693836978134</v>
      </c>
      <c r="H300" s="231">
        <f t="shared" si="15"/>
        <v>1.639626939815279</v>
      </c>
      <c r="I300" s="231">
        <f t="shared" si="16"/>
        <v>0.77690804549660697</v>
      </c>
      <c r="CC300" s="17"/>
      <c r="CD300" s="17"/>
      <c r="CE300" s="27"/>
      <c r="CF300" s="27"/>
      <c r="CG300" s="27"/>
    </row>
    <row r="301" spans="1:85" ht="14.25" customHeight="1">
      <c r="A301" s="229" t="s">
        <v>45</v>
      </c>
      <c r="B301" s="229" t="s">
        <v>45</v>
      </c>
      <c r="C301" s="227" t="s">
        <v>239</v>
      </c>
      <c r="D301" s="229" t="s">
        <v>45</v>
      </c>
      <c r="E301" s="231">
        <v>72.009858929625764</v>
      </c>
      <c r="F301" s="231">
        <v>15.8337055139089</v>
      </c>
      <c r="G301" s="230">
        <f t="shared" si="14"/>
        <v>0.21988246816846233</v>
      </c>
      <c r="H301" s="231">
        <f t="shared" si="15"/>
        <v>1.8573919601203861</v>
      </c>
      <c r="I301" s="231">
        <f t="shared" si="16"/>
        <v>1.1995825633728179</v>
      </c>
      <c r="CC301" s="17"/>
      <c r="CD301" s="17"/>
      <c r="CE301" s="27"/>
      <c r="CF301" s="27"/>
      <c r="CG301" s="27"/>
    </row>
    <row r="302" spans="1:85" ht="14.25" customHeight="1">
      <c r="A302" s="229" t="s">
        <v>45</v>
      </c>
      <c r="B302" s="229" t="s">
        <v>45</v>
      </c>
      <c r="C302" s="227" t="s">
        <v>239</v>
      </c>
      <c r="D302" s="229" t="s">
        <v>45</v>
      </c>
      <c r="E302" s="231">
        <v>115.26739065469971</v>
      </c>
      <c r="F302" s="231">
        <v>39.480473417479281</v>
      </c>
      <c r="G302" s="230">
        <f t="shared" si="14"/>
        <v>0.34251207729468608</v>
      </c>
      <c r="H302" s="231">
        <f t="shared" si="15"/>
        <v>2.0617064620061556</v>
      </c>
      <c r="I302" s="231">
        <f t="shared" si="16"/>
        <v>1.5963823517323046</v>
      </c>
      <c r="CC302" s="17"/>
      <c r="CD302" s="17"/>
      <c r="CE302" s="27"/>
      <c r="CF302" s="27"/>
      <c r="CG302" s="27"/>
    </row>
    <row r="303" spans="1:85" ht="14.25" customHeight="1">
      <c r="A303" s="229" t="s">
        <v>45</v>
      </c>
      <c r="B303" s="229" t="s">
        <v>45</v>
      </c>
      <c r="C303" s="227" t="s">
        <v>239</v>
      </c>
      <c r="D303" s="229" t="s">
        <v>45</v>
      </c>
      <c r="E303" s="231">
        <v>105.87559941679302</v>
      </c>
      <c r="F303" s="231">
        <v>32.674527092742345</v>
      </c>
      <c r="G303" s="230">
        <f t="shared" si="14"/>
        <v>0.30861244019138756</v>
      </c>
      <c r="H303" s="231">
        <f t="shared" si="15"/>
        <v>2.0247958821124934</v>
      </c>
      <c r="I303" s="231">
        <f t="shared" si="16"/>
        <v>1.5142093106367069</v>
      </c>
      <c r="CC303" s="17"/>
      <c r="CD303" s="17"/>
      <c r="CE303" s="27"/>
      <c r="CF303" s="27"/>
      <c r="CG303" s="27"/>
    </row>
    <row r="304" spans="1:85" ht="14.25" customHeight="1">
      <c r="A304" s="229" t="s">
        <v>45</v>
      </c>
      <c r="B304" s="229" t="s">
        <v>45</v>
      </c>
      <c r="C304" s="227" t="s">
        <v>239</v>
      </c>
      <c r="D304" s="229" t="s">
        <v>45</v>
      </c>
      <c r="E304" s="231">
        <v>96.412965264547864</v>
      </c>
      <c r="F304" s="231">
        <v>26.786475601568007</v>
      </c>
      <c r="G304" s="230">
        <f t="shared" si="14"/>
        <v>0.27783063748810655</v>
      </c>
      <c r="H304" s="231">
        <f t="shared" si="15"/>
        <v>1.9841354401707942</v>
      </c>
      <c r="I304" s="231">
        <f t="shared" si="16"/>
        <v>1.4279155755909703</v>
      </c>
      <c r="CC304" s="17"/>
      <c r="CD304" s="17"/>
      <c r="CE304" s="27"/>
      <c r="CF304" s="27"/>
      <c r="CG304" s="27"/>
    </row>
    <row r="305" spans="1:85" ht="14.25" customHeight="1">
      <c r="A305" s="229" t="s">
        <v>45</v>
      </c>
      <c r="B305" s="229" t="s">
        <v>45</v>
      </c>
      <c r="C305" s="227" t="s">
        <v>239</v>
      </c>
      <c r="D305" s="229" t="s">
        <v>45</v>
      </c>
      <c r="E305" s="231">
        <v>52.863579581955456</v>
      </c>
      <c r="F305" s="231">
        <v>7.8426719004215606</v>
      </c>
      <c r="G305" s="230">
        <f t="shared" si="14"/>
        <v>0.14835680751173708</v>
      </c>
      <c r="H305" s="231">
        <f t="shared" si="15"/>
        <v>1.7231565674233131</v>
      </c>
      <c r="I305" s="231">
        <f t="shared" si="16"/>
        <v>0.89446404660297918</v>
      </c>
      <c r="CC305" s="17"/>
      <c r="CD305" s="17"/>
      <c r="CE305" s="27"/>
      <c r="CF305" s="27"/>
      <c r="CG305" s="27"/>
    </row>
    <row r="306" spans="1:85" ht="14.25" customHeight="1">
      <c r="A306" s="229" t="s">
        <v>45</v>
      </c>
      <c r="B306" s="229" t="s">
        <v>45</v>
      </c>
      <c r="C306" s="227" t="s">
        <v>239</v>
      </c>
      <c r="D306" s="229" t="s">
        <v>45</v>
      </c>
      <c r="E306" s="231">
        <v>58.317227348954653</v>
      </c>
      <c r="F306" s="231">
        <v>9.5443124196458164</v>
      </c>
      <c r="G306" s="230">
        <f t="shared" si="14"/>
        <v>0.16366197183098588</v>
      </c>
      <c r="H306" s="231">
        <f t="shared" si="15"/>
        <v>1.7657968675788835</v>
      </c>
      <c r="I306" s="231">
        <f t="shared" si="16"/>
        <v>0.97974464691412011</v>
      </c>
      <c r="CC306" s="17"/>
      <c r="CD306" s="17"/>
      <c r="CE306" s="27"/>
      <c r="CF306" s="27"/>
      <c r="CG306" s="27"/>
    </row>
    <row r="307" spans="1:85" ht="14.25" customHeight="1">
      <c r="A307" s="229" t="s">
        <v>45</v>
      </c>
      <c r="B307" s="229" t="s">
        <v>45</v>
      </c>
      <c r="C307" s="227" t="s">
        <v>239</v>
      </c>
      <c r="D307" s="229" t="s">
        <v>45</v>
      </c>
      <c r="E307" s="231">
        <v>76.688632868617049</v>
      </c>
      <c r="F307" s="231">
        <v>16.259705477735672</v>
      </c>
      <c r="G307" s="230">
        <f t="shared" si="14"/>
        <v>0.21202236719478096</v>
      </c>
      <c r="H307" s="231">
        <f t="shared" ref="H307:H353" si="17">LOG(E307)</f>
        <v>1.8847309956532161</v>
      </c>
      <c r="I307" s="231">
        <f t="shared" ref="I307:I353" si="18">LOG(F307)</f>
        <v>1.2111126746803962</v>
      </c>
      <c r="CC307" s="17"/>
      <c r="CD307" s="17"/>
      <c r="CE307" s="27"/>
      <c r="CF307" s="27"/>
      <c r="CG307" s="27"/>
    </row>
    <row r="308" spans="1:85" ht="14.25" customHeight="1">
      <c r="A308" s="229" t="s">
        <v>45</v>
      </c>
      <c r="B308" s="229" t="s">
        <v>45</v>
      </c>
      <c r="C308" s="227" t="s">
        <v>239</v>
      </c>
      <c r="D308" s="229" t="s">
        <v>45</v>
      </c>
      <c r="E308" s="231">
        <v>65.626613896429333</v>
      </c>
      <c r="F308" s="231">
        <v>11.581167158193413</v>
      </c>
      <c r="G308" s="230">
        <f t="shared" si="14"/>
        <v>0.17647058823529413</v>
      </c>
      <c r="H308" s="231">
        <f t="shared" si="17"/>
        <v>1.8170799967598446</v>
      </c>
      <c r="I308" s="231">
        <f t="shared" si="18"/>
        <v>1.063752330101233</v>
      </c>
      <c r="CC308" s="17"/>
      <c r="CD308" s="17"/>
      <c r="CE308" s="27"/>
      <c r="CF308" s="27"/>
      <c r="CG308" s="27"/>
    </row>
    <row r="309" spans="1:85" ht="14.25" customHeight="1">
      <c r="A309" s="229" t="s">
        <v>45</v>
      </c>
      <c r="B309" s="229" t="s">
        <v>45</v>
      </c>
      <c r="C309" s="227" t="s">
        <v>239</v>
      </c>
      <c r="D309" s="229" t="s">
        <v>45</v>
      </c>
      <c r="E309" s="231">
        <v>98.991584514614374</v>
      </c>
      <c r="F309" s="231">
        <v>25.967226777328133</v>
      </c>
      <c r="G309" s="230">
        <f t="shared" si="14"/>
        <v>0.26231751824817517</v>
      </c>
      <c r="H309" s="231">
        <f t="shared" si="17"/>
        <v>1.9955982758681334</v>
      </c>
      <c r="I309" s="231">
        <f t="shared" si="18"/>
        <v>1.4144255707454325</v>
      </c>
      <c r="CC309" s="17"/>
      <c r="CD309" s="17"/>
      <c r="CE309" s="27"/>
      <c r="CF309" s="27"/>
      <c r="CG309" s="27"/>
    </row>
    <row r="310" spans="1:85" ht="14.25" customHeight="1">
      <c r="A310" s="229" t="s">
        <v>45</v>
      </c>
      <c r="B310" s="229" t="s">
        <v>45</v>
      </c>
      <c r="C310" s="227" t="s">
        <v>239</v>
      </c>
      <c r="D310" s="229" t="s">
        <v>45</v>
      </c>
      <c r="E310" s="231">
        <v>117.296231190388</v>
      </c>
      <c r="F310" s="231">
        <v>35.997075483178918</v>
      </c>
      <c r="G310" s="230">
        <f t="shared" si="14"/>
        <v>0.30689029918404359</v>
      </c>
      <c r="H310" s="231">
        <f t="shared" si="17"/>
        <v>2.0692840581554877</v>
      </c>
      <c r="I310" s="231">
        <f t="shared" si="18"/>
        <v>1.5562672187364601</v>
      </c>
      <c r="CC310" s="17"/>
      <c r="CD310" s="17"/>
      <c r="CE310" s="27"/>
      <c r="CF310" s="27"/>
      <c r="CG310" s="27"/>
    </row>
    <row r="311" spans="1:85" ht="14.25" customHeight="1">
      <c r="A311" s="229" t="s">
        <v>45</v>
      </c>
      <c r="B311" s="229" t="s">
        <v>45</v>
      </c>
      <c r="C311" s="227" t="s">
        <v>239</v>
      </c>
      <c r="D311" s="229" t="s">
        <v>45</v>
      </c>
      <c r="E311" s="231">
        <v>67.955790689800807</v>
      </c>
      <c r="F311" s="231">
        <v>11.823698111050545</v>
      </c>
      <c r="G311" s="230">
        <f t="shared" si="14"/>
        <v>0.17399103139013455</v>
      </c>
      <c r="H311" s="231">
        <f t="shared" si="17"/>
        <v>1.8322264700085393</v>
      </c>
      <c r="I311" s="231">
        <f t="shared" si="18"/>
        <v>1.0727533325545859</v>
      </c>
      <c r="CC311" s="17"/>
      <c r="CD311" s="17"/>
      <c r="CE311" s="27"/>
      <c r="CF311" s="27"/>
      <c r="CG311" s="27"/>
    </row>
    <row r="312" spans="1:85" ht="14.25" customHeight="1">
      <c r="A312" s="229" t="s">
        <v>45</v>
      </c>
      <c r="B312" s="229" t="s">
        <v>45</v>
      </c>
      <c r="C312" s="227" t="s">
        <v>239</v>
      </c>
      <c r="D312" s="229" t="s">
        <v>45</v>
      </c>
      <c r="E312" s="231">
        <v>92.900350518569127</v>
      </c>
      <c r="F312" s="231">
        <v>21.978660744330533</v>
      </c>
      <c r="G312" s="230">
        <f t="shared" si="14"/>
        <v>0.23658318425760289</v>
      </c>
      <c r="H312" s="231">
        <f t="shared" si="17"/>
        <v>1.968017352615743</v>
      </c>
      <c r="I312" s="231">
        <f t="shared" si="18"/>
        <v>1.342001225436543</v>
      </c>
      <c r="CC312" s="17"/>
      <c r="CD312" s="17"/>
      <c r="CE312" s="27"/>
      <c r="CF312" s="27"/>
      <c r="CG312" s="27"/>
    </row>
    <row r="313" spans="1:85" ht="14.25" customHeight="1">
      <c r="A313" s="229" t="s">
        <v>45</v>
      </c>
      <c r="B313" s="229" t="s">
        <v>45</v>
      </c>
      <c r="C313" s="227" t="s">
        <v>239</v>
      </c>
      <c r="D313" s="229" t="s">
        <v>45</v>
      </c>
      <c r="E313" s="231">
        <v>74.83666399932585</v>
      </c>
      <c r="F313" s="231">
        <v>14.186254326366409</v>
      </c>
      <c r="G313" s="230">
        <f t="shared" si="14"/>
        <v>0.18956289027653883</v>
      </c>
      <c r="H313" s="231">
        <f t="shared" si="17"/>
        <v>1.8741144196754373</v>
      </c>
      <c r="I313" s="231">
        <f t="shared" si="18"/>
        <v>1.1518677414667946</v>
      </c>
      <c r="CC313" s="17"/>
      <c r="CD313" s="17"/>
      <c r="CE313" s="27"/>
      <c r="CF313" s="27"/>
      <c r="CG313" s="27"/>
    </row>
    <row r="314" spans="1:85" ht="14.25" customHeight="1">
      <c r="A314" s="229" t="s">
        <v>45</v>
      </c>
      <c r="B314" s="229" t="s">
        <v>45</v>
      </c>
      <c r="C314" s="227" t="s">
        <v>239</v>
      </c>
      <c r="D314" s="229" t="s">
        <v>45</v>
      </c>
      <c r="E314" s="231">
        <v>109.01546419442334</v>
      </c>
      <c r="F314" s="231">
        <v>29.996240815740702</v>
      </c>
      <c r="G314" s="230">
        <f t="shared" si="14"/>
        <v>0.27515583259127335</v>
      </c>
      <c r="H314" s="231">
        <f t="shared" si="17"/>
        <v>2.0374881083804262</v>
      </c>
      <c r="I314" s="231">
        <f t="shared" si="18"/>
        <v>1.4770668315438031</v>
      </c>
      <c r="CC314" s="17"/>
      <c r="CD314" s="17"/>
      <c r="CE314" s="27"/>
      <c r="CF314" s="27"/>
      <c r="CG314" s="27"/>
    </row>
    <row r="315" spans="1:85" ht="14.25" customHeight="1">
      <c r="A315" s="229" t="s">
        <v>45</v>
      </c>
      <c r="B315" s="229" t="s">
        <v>45</v>
      </c>
      <c r="C315" s="227" t="s">
        <v>239</v>
      </c>
      <c r="D315" s="229" t="s">
        <v>45</v>
      </c>
      <c r="E315" s="231">
        <v>150.60795181309467</v>
      </c>
      <c r="F315" s="231">
        <v>56.745017305465637</v>
      </c>
      <c r="G315" s="230">
        <f t="shared" si="14"/>
        <v>0.3767730496453901</v>
      </c>
      <c r="H315" s="231">
        <f t="shared" si="17"/>
        <v>2.1778479023917687</v>
      </c>
      <c r="I315" s="231">
        <f t="shared" si="18"/>
        <v>1.7539277327947569</v>
      </c>
      <c r="CC315" s="17"/>
      <c r="CD315" s="17"/>
      <c r="CE315" s="27"/>
      <c r="CF315" s="27"/>
      <c r="CG315" s="27"/>
    </row>
    <row r="316" spans="1:85" ht="14.25" customHeight="1">
      <c r="A316" s="229" t="s">
        <v>45</v>
      </c>
      <c r="B316" s="229" t="s">
        <v>45</v>
      </c>
      <c r="C316" s="227" t="s">
        <v>239</v>
      </c>
      <c r="D316" s="229" t="s">
        <v>45</v>
      </c>
      <c r="E316" s="231">
        <v>159.45074973478654</v>
      </c>
      <c r="F316" s="231">
        <v>61.514347652696635</v>
      </c>
      <c r="G316" s="230">
        <f t="shared" si="14"/>
        <v>0.38578901482127287</v>
      </c>
      <c r="H316" s="231">
        <f t="shared" si="17"/>
        <v>2.2026265656292456</v>
      </c>
      <c r="I316" s="231">
        <f t="shared" si="18"/>
        <v>1.7889764227618223</v>
      </c>
      <c r="CC316" s="17"/>
      <c r="CD316" s="17"/>
      <c r="CE316" s="27"/>
      <c r="CF316" s="27"/>
      <c r="CG316" s="27"/>
    </row>
    <row r="317" spans="1:85" ht="14.25" customHeight="1">
      <c r="A317" s="229" t="s">
        <v>45</v>
      </c>
      <c r="B317" s="229" t="s">
        <v>45</v>
      </c>
      <c r="C317" s="227" t="s">
        <v>239</v>
      </c>
      <c r="D317" s="229" t="s">
        <v>45</v>
      </c>
      <c r="E317" s="231">
        <v>144.05301874137959</v>
      </c>
      <c r="F317" s="231">
        <v>49.514327653963377</v>
      </c>
      <c r="G317" s="230">
        <f t="shared" si="14"/>
        <v>0.34372294372294376</v>
      </c>
      <c r="H317" s="231">
        <f t="shared" si="17"/>
        <v>2.1585223636854121</v>
      </c>
      <c r="I317" s="231">
        <f t="shared" si="18"/>
        <v>1.6947308862203641</v>
      </c>
      <c r="CC317" s="17"/>
      <c r="CD317" s="17"/>
      <c r="CE317" s="27"/>
      <c r="CF317" s="27"/>
      <c r="CG317" s="27"/>
    </row>
    <row r="318" spans="1:85" ht="14.25" customHeight="1">
      <c r="A318" s="229" t="s">
        <v>45</v>
      </c>
      <c r="B318" s="229" t="s">
        <v>45</v>
      </c>
      <c r="C318" s="227" t="s">
        <v>239</v>
      </c>
      <c r="D318" s="229" t="s">
        <v>45</v>
      </c>
      <c r="E318" s="231">
        <v>125.56433756795867</v>
      </c>
      <c r="F318" s="231">
        <v>37.425329111900645</v>
      </c>
      <c r="G318" s="230">
        <f t="shared" si="14"/>
        <v>0.29805699481865294</v>
      </c>
      <c r="H318" s="231">
        <f t="shared" si="17"/>
        <v>2.0988663098098757</v>
      </c>
      <c r="I318" s="231">
        <f t="shared" si="18"/>
        <v>1.5731656281427833</v>
      </c>
      <c r="CC318" s="17"/>
      <c r="CD318" s="17"/>
      <c r="CE318" s="27"/>
      <c r="CF318" s="27"/>
      <c r="CG318" s="27"/>
    </row>
    <row r="319" spans="1:85" ht="14.25" customHeight="1">
      <c r="A319" s="229" t="s">
        <v>45</v>
      </c>
      <c r="B319" s="229" t="s">
        <v>45</v>
      </c>
      <c r="C319" s="227" t="s">
        <v>239</v>
      </c>
      <c r="D319" s="229" t="s">
        <v>45</v>
      </c>
      <c r="E319" s="231">
        <v>120.9623127374946</v>
      </c>
      <c r="F319" s="231">
        <v>34.732270280843657</v>
      </c>
      <c r="G319" s="230">
        <f t="shared" si="14"/>
        <v>0.28713298791018999</v>
      </c>
      <c r="H319" s="231">
        <f t="shared" si="17"/>
        <v>2.0826500817246747</v>
      </c>
      <c r="I319" s="231">
        <f t="shared" si="18"/>
        <v>1.5407331719723807</v>
      </c>
      <c r="CC319" s="17"/>
      <c r="CD319" s="17"/>
      <c r="CE319" s="27"/>
      <c r="CF319" s="27"/>
      <c r="CG319" s="27"/>
    </row>
    <row r="320" spans="1:85" ht="14.25" customHeight="1">
      <c r="A320" s="229" t="s">
        <v>45</v>
      </c>
      <c r="B320" s="229" t="s">
        <v>45</v>
      </c>
      <c r="C320" s="227" t="s">
        <v>239</v>
      </c>
      <c r="D320" s="229" t="s">
        <v>45</v>
      </c>
      <c r="E320" s="231">
        <v>77.488639437853678</v>
      </c>
      <c r="F320" s="231">
        <v>14.25309171007153</v>
      </c>
      <c r="G320" s="230">
        <f t="shared" si="14"/>
        <v>0.18393782383419688</v>
      </c>
      <c r="H320" s="231">
        <f t="shared" si="17"/>
        <v>1.8892380355242888</v>
      </c>
      <c r="I320" s="231">
        <f t="shared" si="18"/>
        <v>1.1539090795716092</v>
      </c>
      <c r="CC320" s="17"/>
      <c r="CD320" s="17"/>
      <c r="CE320" s="27"/>
      <c r="CF320" s="27"/>
      <c r="CG320" s="27"/>
    </row>
    <row r="321" spans="1:85" ht="14.25" customHeight="1">
      <c r="A321" s="229" t="s">
        <v>45</v>
      </c>
      <c r="B321" s="229" t="s">
        <v>45</v>
      </c>
      <c r="C321" s="227" t="s">
        <v>239</v>
      </c>
      <c r="D321" s="229" t="s">
        <v>45</v>
      </c>
      <c r="E321" s="231">
        <v>79.081112753958351</v>
      </c>
      <c r="F321" s="231">
        <v>13.986684653047122</v>
      </c>
      <c r="G321" s="230">
        <f t="shared" si="14"/>
        <v>0.17686504610226325</v>
      </c>
      <c r="H321" s="231">
        <f t="shared" si="17"/>
        <v>1.8980727716621684</v>
      </c>
      <c r="I321" s="231">
        <f t="shared" si="18"/>
        <v>1.1457147832895194</v>
      </c>
      <c r="CC321" s="17"/>
      <c r="CD321" s="17"/>
      <c r="CE321" s="27"/>
      <c r="CF321" s="27"/>
      <c r="CG321" s="27"/>
    </row>
    <row r="322" spans="1:85" ht="14.25" customHeight="1">
      <c r="A322" s="229" t="s">
        <v>45</v>
      </c>
      <c r="B322" s="229" t="s">
        <v>45</v>
      </c>
      <c r="C322" s="227" t="s">
        <v>239</v>
      </c>
      <c r="D322" s="229" t="s">
        <v>45</v>
      </c>
      <c r="E322" s="231">
        <v>101.59910641709391</v>
      </c>
      <c r="F322" s="231">
        <v>22.817465982839003</v>
      </c>
      <c r="G322" s="230">
        <f t="shared" si="14"/>
        <v>0.2245833333333333</v>
      </c>
      <c r="H322" s="231">
        <f t="shared" si="17"/>
        <v>2.0068898882645163</v>
      </c>
      <c r="I322" s="231">
        <f t="shared" si="18"/>
        <v>1.3582674117396487</v>
      </c>
      <c r="CC322" s="17"/>
      <c r="CD322" s="17"/>
      <c r="CE322" s="27"/>
      <c r="CF322" s="27"/>
      <c r="CG322" s="27"/>
    </row>
    <row r="323" spans="1:85" ht="14.25" customHeight="1">
      <c r="A323" s="229" t="s">
        <v>45</v>
      </c>
      <c r="B323" s="229" t="s">
        <v>45</v>
      </c>
      <c r="C323" s="227" t="s">
        <v>239</v>
      </c>
      <c r="D323" s="229" t="s">
        <v>45</v>
      </c>
      <c r="E323" s="231">
        <v>151.29281901157725</v>
      </c>
      <c r="F323" s="231">
        <v>49.76408426992375</v>
      </c>
      <c r="G323" s="230">
        <f t="shared" si="14"/>
        <v>0.32892561983471069</v>
      </c>
      <c r="H323" s="231">
        <f t="shared" si="17"/>
        <v>2.1798183150842716</v>
      </c>
      <c r="I323" s="231">
        <f t="shared" si="18"/>
        <v>1.6969160168415094</v>
      </c>
      <c r="CC323" s="17"/>
      <c r="CD323" s="17"/>
      <c r="CE323" s="27"/>
      <c r="CF323" s="27"/>
      <c r="CG323" s="27"/>
    </row>
    <row r="324" spans="1:85" ht="14.25" customHeight="1">
      <c r="A324" s="229" t="s">
        <v>45</v>
      </c>
      <c r="B324" s="229" t="s">
        <v>45</v>
      </c>
      <c r="C324" s="227" t="s">
        <v>239</v>
      </c>
      <c r="D324" s="229" t="s">
        <v>45</v>
      </c>
      <c r="E324" s="231">
        <v>65.1566316354523</v>
      </c>
      <c r="F324" s="231">
        <v>9.0792027688745005</v>
      </c>
      <c r="G324" s="230">
        <f t="shared" si="14"/>
        <v>0.13934426229508196</v>
      </c>
      <c r="H324" s="231">
        <f t="shared" si="17"/>
        <v>1.813958624747156</v>
      </c>
      <c r="I324" s="231">
        <f t="shared" si="18"/>
        <v>0.95804771545068157</v>
      </c>
      <c r="CC324" s="17"/>
      <c r="CD324" s="17"/>
      <c r="CE324" s="27"/>
      <c r="CF324" s="27"/>
      <c r="CG324" s="27"/>
    </row>
    <row r="325" spans="1:85" ht="14.25" customHeight="1">
      <c r="A325" s="229" t="s">
        <v>45</v>
      </c>
      <c r="B325" s="229" t="s">
        <v>45</v>
      </c>
      <c r="C325" s="227" t="s">
        <v>239</v>
      </c>
      <c r="D325" s="229" t="s">
        <v>45</v>
      </c>
      <c r="E325" s="231">
        <v>83.182933202117866</v>
      </c>
      <c r="F325" s="231">
        <v>14.725351625722418</v>
      </c>
      <c r="G325" s="230">
        <f t="shared" si="14"/>
        <v>0.17702371218315616</v>
      </c>
      <c r="H325" s="231">
        <f t="shared" si="17"/>
        <v>1.9200342304198035</v>
      </c>
      <c r="I325" s="231">
        <f t="shared" si="18"/>
        <v>1.1680656740729023</v>
      </c>
      <c r="CC325" s="17"/>
      <c r="CD325" s="17"/>
      <c r="CE325" s="27"/>
      <c r="CF325" s="27"/>
      <c r="CG325" s="27"/>
    </row>
    <row r="326" spans="1:85" ht="14.25" customHeight="1">
      <c r="A326" s="229" t="s">
        <v>45</v>
      </c>
      <c r="B326" s="229" t="s">
        <v>45</v>
      </c>
      <c r="C326" s="227" t="s">
        <v>239</v>
      </c>
      <c r="D326" s="229" t="s">
        <v>45</v>
      </c>
      <c r="E326" s="231">
        <v>112.08134446506162</v>
      </c>
      <c r="F326" s="231">
        <v>26.60332074986373</v>
      </c>
      <c r="G326" s="230">
        <f t="shared" si="14"/>
        <v>0.23735725938009788</v>
      </c>
      <c r="H326" s="231">
        <f t="shared" si="17"/>
        <v>2.0495333318624374</v>
      </c>
      <c r="I326" s="231">
        <f t="shared" si="18"/>
        <v>1.4249358506659484</v>
      </c>
      <c r="CC326" s="17"/>
      <c r="CD326" s="17"/>
      <c r="CE326" s="27"/>
      <c r="CF326" s="27"/>
      <c r="CG326" s="27"/>
    </row>
    <row r="327" spans="1:85" ht="14.25" customHeight="1">
      <c r="A327" s="229" t="s">
        <v>45</v>
      </c>
      <c r="B327" s="229" t="s">
        <v>45</v>
      </c>
      <c r="C327" s="227" t="s">
        <v>239</v>
      </c>
      <c r="D327" s="229" t="s">
        <v>45</v>
      </c>
      <c r="E327" s="231">
        <v>96.376522789766241</v>
      </c>
      <c r="F327" s="231">
        <v>19.322051456638665</v>
      </c>
      <c r="G327" s="230">
        <f t="shared" si="14"/>
        <v>0.20048504446240906</v>
      </c>
      <c r="H327" s="231">
        <f t="shared" si="17"/>
        <v>1.9839712531494709</v>
      </c>
      <c r="I327" s="231">
        <f t="shared" si="18"/>
        <v>1.2860532343465665</v>
      </c>
      <c r="CC327" s="17"/>
      <c r="CD327" s="17"/>
      <c r="CE327" s="27"/>
      <c r="CF327" s="27"/>
      <c r="CG327" s="27"/>
    </row>
    <row r="328" spans="1:85" ht="14.25" customHeight="1">
      <c r="A328" s="229" t="s">
        <v>45</v>
      </c>
      <c r="B328" s="229" t="s">
        <v>45</v>
      </c>
      <c r="C328" s="227" t="s">
        <v>239</v>
      </c>
      <c r="D328" s="229" t="s">
        <v>45</v>
      </c>
      <c r="E328" s="231">
        <v>152.26577025639401</v>
      </c>
      <c r="F328" s="231">
        <v>48.151897459917819</v>
      </c>
      <c r="G328" s="230">
        <f t="shared" si="14"/>
        <v>0.31623586429725364</v>
      </c>
      <c r="H328" s="231">
        <f t="shared" si="17"/>
        <v>2.1826022837721952</v>
      </c>
      <c r="I328" s="231">
        <f t="shared" si="18"/>
        <v>1.6826134054820583</v>
      </c>
      <c r="CC328" s="17"/>
      <c r="CD328" s="17"/>
      <c r="CE328" s="27"/>
      <c r="CF328" s="27"/>
      <c r="CG328" s="27"/>
    </row>
    <row r="329" spans="1:85" ht="14.25" customHeight="1">
      <c r="A329" s="229" t="s">
        <v>45</v>
      </c>
      <c r="B329" s="229" t="s">
        <v>45</v>
      </c>
      <c r="C329" s="227" t="s">
        <v>239</v>
      </c>
      <c r="D329" s="229" t="s">
        <v>45</v>
      </c>
      <c r="E329" s="231">
        <v>91.654709031420779</v>
      </c>
      <c r="F329" s="231">
        <v>16.474826034690235</v>
      </c>
      <c r="G329" s="230">
        <f t="shared" si="14"/>
        <v>0.17974882260596547</v>
      </c>
      <c r="H329" s="231">
        <f t="shared" si="17"/>
        <v>1.9621547830333534</v>
      </c>
      <c r="I329" s="231">
        <f t="shared" si="18"/>
        <v>1.2168208373739098</v>
      </c>
      <c r="CC329" s="17"/>
      <c r="CD329" s="17"/>
      <c r="CE329" s="27"/>
      <c r="CF329" s="27"/>
      <c r="CG329" s="27"/>
    </row>
    <row r="330" spans="1:85" ht="14.25" customHeight="1">
      <c r="A330" s="229" t="s">
        <v>45</v>
      </c>
      <c r="B330" s="229" t="s">
        <v>45</v>
      </c>
      <c r="C330" s="227" t="s">
        <v>239</v>
      </c>
      <c r="D330" s="229" t="s">
        <v>45</v>
      </c>
      <c r="E330" s="231">
        <v>76.821365158231202</v>
      </c>
      <c r="F330" s="231">
        <v>11.341149479459153</v>
      </c>
      <c r="G330" s="230">
        <f t="shared" si="14"/>
        <v>0.14763014763014765</v>
      </c>
      <c r="H330" s="231">
        <f t="shared" si="17"/>
        <v>1.8854820205513494</v>
      </c>
      <c r="I330" s="231">
        <f t="shared" si="18"/>
        <v>1.0546570745997919</v>
      </c>
      <c r="CC330" s="17"/>
      <c r="CD330" s="17"/>
      <c r="CE330" s="27"/>
      <c r="CF330" s="27"/>
      <c r="CG330" s="27"/>
    </row>
    <row r="331" spans="1:85" ht="14.25" customHeight="1">
      <c r="A331" s="229" t="s">
        <v>45</v>
      </c>
      <c r="B331" s="229" t="s">
        <v>45</v>
      </c>
      <c r="C331" s="227" t="s">
        <v>239</v>
      </c>
      <c r="D331" s="229" t="s">
        <v>45</v>
      </c>
      <c r="E331" s="231">
        <v>122.14512237157115</v>
      </c>
      <c r="F331" s="231">
        <v>28.274333882308138</v>
      </c>
      <c r="G331" s="230">
        <f t="shared" si="14"/>
        <v>0.23148148148148151</v>
      </c>
      <c r="H331" s="231">
        <f t="shared" si="17"/>
        <v>2.0868761289483708</v>
      </c>
      <c r="I331" s="231">
        <f t="shared" si="18"/>
        <v>1.4513923821334587</v>
      </c>
      <c r="CC331" s="17"/>
      <c r="CD331" s="17"/>
      <c r="CE331" s="27"/>
      <c r="CF331" s="27"/>
      <c r="CG331" s="27"/>
    </row>
    <row r="332" spans="1:85" ht="14.25" customHeight="1">
      <c r="A332" s="229" t="s">
        <v>45</v>
      </c>
      <c r="B332" s="229" t="s">
        <v>45</v>
      </c>
      <c r="C332" s="227" t="s">
        <v>239</v>
      </c>
      <c r="D332" s="229" t="s">
        <v>45</v>
      </c>
      <c r="E332" s="231">
        <v>157.11576099500596</v>
      </c>
      <c r="F332" s="231">
        <v>46.566257107834716</v>
      </c>
      <c r="G332" s="230">
        <f t="shared" si="14"/>
        <v>0.29638183217859893</v>
      </c>
      <c r="H332" s="231">
        <f t="shared" si="17"/>
        <v>2.1962197532756624</v>
      </c>
      <c r="I332" s="231">
        <f t="shared" si="18"/>
        <v>1.6680713317111353</v>
      </c>
      <c r="CC332" s="17"/>
      <c r="CD332" s="17"/>
      <c r="CE332" s="27"/>
      <c r="CF332" s="27"/>
      <c r="CG332" s="27"/>
    </row>
    <row r="333" spans="1:85" ht="14.25" customHeight="1">
      <c r="A333" s="229" t="s">
        <v>45</v>
      </c>
      <c r="B333" s="229" t="s">
        <v>45</v>
      </c>
      <c r="C333" s="227" t="s">
        <v>239</v>
      </c>
      <c r="D333" s="229" t="s">
        <v>45</v>
      </c>
      <c r="E333" s="231">
        <v>111.05310118954166</v>
      </c>
      <c r="F333" s="231">
        <v>23.15738630795742</v>
      </c>
      <c r="G333" s="230">
        <f t="shared" si="14"/>
        <v>0.2085253456221198</v>
      </c>
      <c r="H333" s="231">
        <f t="shared" si="17"/>
        <v>2.0455306908511726</v>
      </c>
      <c r="I333" s="231">
        <f t="shared" si="18"/>
        <v>1.3646895405438653</v>
      </c>
      <c r="CC333" s="17"/>
      <c r="CD333" s="17"/>
      <c r="CE333" s="27"/>
      <c r="CF333" s="27"/>
      <c r="CG333" s="27"/>
    </row>
    <row r="334" spans="1:85" ht="14.25" customHeight="1">
      <c r="A334" s="229" t="s">
        <v>45</v>
      </c>
      <c r="B334" s="229" t="s">
        <v>45</v>
      </c>
      <c r="C334" s="227" t="s">
        <v>239</v>
      </c>
      <c r="D334" s="229" t="s">
        <v>45</v>
      </c>
      <c r="E334" s="231">
        <v>93.341430127133137</v>
      </c>
      <c r="F334" s="231">
        <v>16.259705477735672</v>
      </c>
      <c r="G334" s="230">
        <f t="shared" si="14"/>
        <v>0.1741960183767228</v>
      </c>
      <c r="H334" s="231">
        <f t="shared" si="17"/>
        <v>1.9700744506263201</v>
      </c>
      <c r="I334" s="231">
        <f t="shared" si="18"/>
        <v>1.2111126746803962</v>
      </c>
      <c r="CC334" s="17"/>
      <c r="CD334" s="17"/>
      <c r="CE334" s="27"/>
      <c r="CF334" s="27"/>
      <c r="CG334" s="27"/>
    </row>
    <row r="335" spans="1:85" ht="14.25" customHeight="1">
      <c r="A335" s="229" t="s">
        <v>45</v>
      </c>
      <c r="B335" s="229" t="s">
        <v>45</v>
      </c>
      <c r="C335" s="227" t="s">
        <v>239</v>
      </c>
      <c r="D335" s="229" t="s">
        <v>45</v>
      </c>
      <c r="E335" s="231">
        <v>129.60577660531624</v>
      </c>
      <c r="F335" s="231">
        <v>30.190705400997917</v>
      </c>
      <c r="G335" s="230">
        <f t="shared" si="14"/>
        <v>0.23294259092275321</v>
      </c>
      <c r="H335" s="231">
        <f t="shared" si="17"/>
        <v>2.1126243587251916</v>
      </c>
      <c r="I335" s="231">
        <f t="shared" si="18"/>
        <v>1.4798732603626792</v>
      </c>
      <c r="CC335" s="17"/>
      <c r="CD335" s="17"/>
      <c r="CE335" s="27"/>
      <c r="CF335" s="27"/>
      <c r="CG335" s="27"/>
    </row>
    <row r="336" spans="1:85" ht="14.25" customHeight="1">
      <c r="A336" s="229" t="s">
        <v>45</v>
      </c>
      <c r="B336" s="229" t="s">
        <v>45</v>
      </c>
      <c r="C336" s="227" t="s">
        <v>239</v>
      </c>
      <c r="D336" s="229" t="s">
        <v>45</v>
      </c>
      <c r="E336" s="231">
        <v>146.68096099610744</v>
      </c>
      <c r="F336" s="231">
        <v>38.484510006474963</v>
      </c>
      <c r="G336" s="230">
        <f t="shared" si="14"/>
        <v>0.26236881559220387</v>
      </c>
      <c r="H336" s="231">
        <f t="shared" si="17"/>
        <v>2.1663737466249398</v>
      </c>
      <c r="I336" s="231">
        <f t="shared" si="18"/>
        <v>1.585285961394685</v>
      </c>
      <c r="CC336" s="17"/>
      <c r="CD336" s="17"/>
      <c r="CE336" s="27"/>
      <c r="CF336" s="27"/>
      <c r="CG336" s="27"/>
    </row>
    <row r="337" spans="1:85" ht="14.25" customHeight="1">
      <c r="A337" s="229" t="s">
        <v>45</v>
      </c>
      <c r="B337" s="229" t="s">
        <v>45</v>
      </c>
      <c r="C337" s="227" t="s">
        <v>239</v>
      </c>
      <c r="D337" s="229" t="s">
        <v>45</v>
      </c>
      <c r="E337" s="231">
        <v>157.20906629681755</v>
      </c>
      <c r="F337" s="231">
        <v>43.943341401352583</v>
      </c>
      <c r="G337" s="230">
        <f t="shared" si="14"/>
        <v>0.27952167414050816</v>
      </c>
      <c r="H337" s="231">
        <f t="shared" si="17"/>
        <v>2.1964775883264185</v>
      </c>
      <c r="I337" s="231">
        <f t="shared" si="18"/>
        <v>1.642893077095094</v>
      </c>
      <c r="CC337" s="17"/>
      <c r="CD337" s="17"/>
      <c r="CE337" s="27"/>
      <c r="CF337" s="27"/>
      <c r="CG337" s="27"/>
    </row>
    <row r="338" spans="1:85" ht="14.25" customHeight="1">
      <c r="A338" s="229" t="s">
        <v>45</v>
      </c>
      <c r="B338" s="229" t="s">
        <v>45</v>
      </c>
      <c r="C338" s="227" t="s">
        <v>239</v>
      </c>
      <c r="D338" s="229" t="s">
        <v>45</v>
      </c>
      <c r="E338" s="231">
        <v>115.8540830827576</v>
      </c>
      <c r="F338" s="231">
        <v>23.758294442772812</v>
      </c>
      <c r="G338" s="230">
        <f t="shared" si="14"/>
        <v>0.20507084265473527</v>
      </c>
      <c r="H338" s="231">
        <f t="shared" si="17"/>
        <v>2.0639113443759953</v>
      </c>
      <c r="I338" s="231">
        <f t="shared" si="18"/>
        <v>1.3758152603546592</v>
      </c>
      <c r="CC338" s="17"/>
      <c r="CD338" s="17"/>
      <c r="CE338" s="27"/>
      <c r="CF338" s="27"/>
      <c r="CG338" s="27"/>
    </row>
    <row r="339" spans="1:85" ht="14.25" customHeight="1">
      <c r="A339" s="229" t="s">
        <v>45</v>
      </c>
      <c r="B339" s="229" t="s">
        <v>45</v>
      </c>
      <c r="C339" s="227" t="s">
        <v>239</v>
      </c>
      <c r="D339" s="229" t="s">
        <v>45</v>
      </c>
      <c r="E339" s="231">
        <v>118.18671562804803</v>
      </c>
      <c r="F339" s="231">
        <v>23.758294442772812</v>
      </c>
      <c r="G339" s="230">
        <f t="shared" si="14"/>
        <v>0.20102339181286547</v>
      </c>
      <c r="H339" s="231">
        <f t="shared" si="17"/>
        <v>2.0725686639084939</v>
      </c>
      <c r="I339" s="231">
        <f t="shared" si="18"/>
        <v>1.3758152603546592</v>
      </c>
      <c r="CC339" s="17"/>
      <c r="CD339" s="17"/>
      <c r="CE339" s="27"/>
      <c r="CF339" s="27"/>
      <c r="CG339" s="27"/>
    </row>
    <row r="340" spans="1:85" ht="14.25" customHeight="1">
      <c r="A340" s="229" t="s">
        <v>45</v>
      </c>
      <c r="B340" s="229" t="s">
        <v>45</v>
      </c>
      <c r="C340" s="227" t="s">
        <v>239</v>
      </c>
      <c r="D340" s="229" t="s">
        <v>45</v>
      </c>
      <c r="E340" s="231">
        <v>130.77916146143201</v>
      </c>
      <c r="F340" s="231">
        <v>28.463143600788889</v>
      </c>
      <c r="G340" s="230">
        <f t="shared" si="14"/>
        <v>0.21764280549530007</v>
      </c>
      <c r="H340" s="231">
        <f t="shared" si="17"/>
        <v>2.1165385483972878</v>
      </c>
      <c r="I340" s="231">
        <f t="shared" si="18"/>
        <v>1.4542828638818206</v>
      </c>
      <c r="CC340" s="17"/>
      <c r="CD340" s="17"/>
      <c r="CE340" s="27"/>
      <c r="CF340" s="27"/>
      <c r="CG340" s="27"/>
    </row>
    <row r="341" spans="1:85" ht="14.25" customHeight="1">
      <c r="A341" s="229" t="s">
        <v>45</v>
      </c>
      <c r="B341" s="229" t="s">
        <v>45</v>
      </c>
      <c r="C341" s="227" t="s">
        <v>239</v>
      </c>
      <c r="D341" s="229" t="s">
        <v>45</v>
      </c>
      <c r="E341" s="231">
        <v>121.38328615307563</v>
      </c>
      <c r="F341" s="231">
        <v>23.758294442772812</v>
      </c>
      <c r="G341" s="230">
        <f t="shared" si="14"/>
        <v>0.19572953736654805</v>
      </c>
      <c r="H341" s="231">
        <f t="shared" si="17"/>
        <v>2.0841588907654951</v>
      </c>
      <c r="I341" s="231">
        <f t="shared" si="18"/>
        <v>1.3758152603546592</v>
      </c>
      <c r="CC341" s="17"/>
      <c r="CD341" s="17"/>
      <c r="CE341" s="27"/>
      <c r="CF341" s="27"/>
      <c r="CG341" s="27"/>
    </row>
    <row r="342" spans="1:85" ht="14.25" customHeight="1">
      <c r="A342" s="229" t="s">
        <v>45</v>
      </c>
      <c r="B342" s="229" t="s">
        <v>45</v>
      </c>
      <c r="C342" s="227" t="s">
        <v>239</v>
      </c>
      <c r="D342" s="229" t="s">
        <v>45</v>
      </c>
      <c r="E342" s="231">
        <v>204.93080118264263</v>
      </c>
      <c r="F342" s="231">
        <v>66.765441233355645</v>
      </c>
      <c r="G342" s="230">
        <f t="shared" si="14"/>
        <v>0.32579505300353351</v>
      </c>
      <c r="H342" s="231">
        <f t="shared" si="17"/>
        <v>2.3116072379440911</v>
      </c>
      <c r="I342" s="231">
        <f t="shared" si="18"/>
        <v>1.8245517234734301</v>
      </c>
      <c r="CC342" s="17"/>
      <c r="CD342" s="17"/>
      <c r="CE342" s="27"/>
      <c r="CF342" s="27"/>
      <c r="CG342" s="27"/>
    </row>
    <row r="343" spans="1:85" ht="14.25" customHeight="1">
      <c r="A343" s="229" t="s">
        <v>45</v>
      </c>
      <c r="B343" s="229" t="s">
        <v>45</v>
      </c>
      <c r="C343" s="227" t="s">
        <v>239</v>
      </c>
      <c r="D343" s="229" t="s">
        <v>45</v>
      </c>
      <c r="E343" s="231">
        <v>93.551147144723515</v>
      </c>
      <c r="F343" s="231">
        <v>13.874222704632075</v>
      </c>
      <c r="G343" s="230">
        <f t="shared" si="14"/>
        <v>0.14830628087508824</v>
      </c>
      <c r="H343" s="231">
        <f t="shared" si="17"/>
        <v>1.97104911728305</v>
      </c>
      <c r="I343" s="231">
        <f t="shared" si="18"/>
        <v>1.1422086613770455</v>
      </c>
      <c r="CC343" s="17"/>
      <c r="CD343" s="17"/>
      <c r="CE343" s="27"/>
      <c r="CF343" s="27"/>
      <c r="CG343" s="27"/>
    </row>
    <row r="344" spans="1:85" ht="14.25" customHeight="1">
      <c r="A344" s="229" t="s">
        <v>45</v>
      </c>
      <c r="B344" s="229" t="s">
        <v>45</v>
      </c>
      <c r="C344" s="227" t="s">
        <v>239</v>
      </c>
      <c r="D344" s="229" t="s">
        <v>45</v>
      </c>
      <c r="E344" s="231">
        <v>169.62385506564101</v>
      </c>
      <c r="F344" s="231">
        <v>45.484056978489356</v>
      </c>
      <c r="G344" s="230">
        <f t="shared" si="14"/>
        <v>0.26814658210007042</v>
      </c>
      <c r="H344" s="231">
        <f t="shared" si="17"/>
        <v>2.2294869292581994</v>
      </c>
      <c r="I344" s="231">
        <f t="shared" si="18"/>
        <v>1.6578591949073169</v>
      </c>
      <c r="CC344" s="17"/>
      <c r="CD344" s="17"/>
      <c r="CE344" s="27"/>
      <c r="CF344" s="27"/>
      <c r="CG344" s="27"/>
    </row>
    <row r="345" spans="1:85" ht="14.25" customHeight="1">
      <c r="A345" s="229" t="s">
        <v>45</v>
      </c>
      <c r="B345" s="229" t="s">
        <v>45</v>
      </c>
      <c r="C345" s="227" t="s">
        <v>239</v>
      </c>
      <c r="D345" s="229" t="s">
        <v>45</v>
      </c>
      <c r="E345" s="231">
        <v>107.14338913214918</v>
      </c>
      <c r="F345" s="231">
        <v>18.020254000807391</v>
      </c>
      <c r="G345" s="230">
        <f t="shared" si="14"/>
        <v>0.16818820224719097</v>
      </c>
      <c r="H345" s="231">
        <f t="shared" si="17"/>
        <v>2.0299653797455535</v>
      </c>
      <c r="I345" s="231">
        <f t="shared" si="18"/>
        <v>1.2557609081952978</v>
      </c>
      <c r="CC345" s="17"/>
      <c r="CD345" s="17"/>
      <c r="CE345" s="27"/>
      <c r="CF345" s="27"/>
      <c r="CG345" s="27"/>
    </row>
    <row r="346" spans="1:85" ht="14.25" customHeight="1">
      <c r="A346" s="229" t="s">
        <v>45</v>
      </c>
      <c r="B346" s="229" t="s">
        <v>45</v>
      </c>
      <c r="C346" s="227" t="s">
        <v>239</v>
      </c>
      <c r="D346" s="229" t="s">
        <v>45</v>
      </c>
      <c r="E346" s="231">
        <v>197.51570004237459</v>
      </c>
      <c r="F346" s="231">
        <v>59.720419707680541</v>
      </c>
      <c r="G346" s="230">
        <f t="shared" si="14"/>
        <v>0.30235783633841895</v>
      </c>
      <c r="H346" s="231">
        <f t="shared" si="17"/>
        <v>2.2956016223461302</v>
      </c>
      <c r="I346" s="231">
        <f t="shared" si="18"/>
        <v>1.7761228512313059</v>
      </c>
      <c r="CC346" s="17"/>
      <c r="CD346" s="17"/>
      <c r="CE346" s="27"/>
      <c r="CF346" s="27"/>
      <c r="CG346" s="27"/>
    </row>
    <row r="347" spans="1:85" ht="14.25" customHeight="1">
      <c r="A347" s="229" t="s">
        <v>45</v>
      </c>
      <c r="B347" s="229" t="s">
        <v>45</v>
      </c>
      <c r="C347" s="227" t="s">
        <v>239</v>
      </c>
      <c r="D347" s="229" t="s">
        <v>45</v>
      </c>
      <c r="E347" s="231">
        <v>116.62502991994856</v>
      </c>
      <c r="F347" s="231">
        <v>19.79234787688106</v>
      </c>
      <c r="G347" s="230">
        <f t="shared" si="14"/>
        <v>0.16970926301555103</v>
      </c>
      <c r="H347" s="231">
        <f t="shared" si="17"/>
        <v>2.0667917681720644</v>
      </c>
      <c r="I347" s="231">
        <f t="shared" si="18"/>
        <v>1.2964973156562103</v>
      </c>
      <c r="CC347" s="17"/>
      <c r="CD347" s="17"/>
      <c r="CE347" s="27"/>
      <c r="CF347" s="27"/>
      <c r="CG347" s="27"/>
    </row>
    <row r="348" spans="1:85" ht="14.25" customHeight="1">
      <c r="A348" s="229" t="s">
        <v>45</v>
      </c>
      <c r="B348" s="229" t="s">
        <v>45</v>
      </c>
      <c r="C348" s="227" t="s">
        <v>239</v>
      </c>
      <c r="D348" s="229" t="s">
        <v>45</v>
      </c>
      <c r="E348" s="231">
        <v>166.79924911079843</v>
      </c>
      <c r="F348" s="231">
        <v>40.376455642283076</v>
      </c>
      <c r="G348" s="230">
        <f t="shared" si="14"/>
        <v>0.24206617150573936</v>
      </c>
      <c r="H348" s="231">
        <f t="shared" si="17"/>
        <v>2.2221940912191611</v>
      </c>
      <c r="I348" s="231">
        <f t="shared" si="18"/>
        <v>1.6061281927017717</v>
      </c>
      <c r="CC348" s="17"/>
      <c r="CD348" s="17"/>
      <c r="CE348" s="27"/>
      <c r="CF348" s="27"/>
      <c r="CG348" s="27"/>
    </row>
    <row r="349" spans="1:85" ht="14.25" customHeight="1">
      <c r="A349" s="229" t="s">
        <v>45</v>
      </c>
      <c r="B349" s="229" t="s">
        <v>45</v>
      </c>
      <c r="C349" s="227" t="s">
        <v>239</v>
      </c>
      <c r="D349" s="229" t="s">
        <v>45</v>
      </c>
      <c r="E349" s="231">
        <v>110.16811453902544</v>
      </c>
      <c r="F349" s="231">
        <v>16.546847046273779</v>
      </c>
      <c r="G349" s="230">
        <f t="shared" si="14"/>
        <v>0.150196335078534</v>
      </c>
      <c r="H349" s="231">
        <f t="shared" si="17"/>
        <v>2.0420559168070849</v>
      </c>
      <c r="I349" s="231">
        <f t="shared" si="18"/>
        <v>1.2187152524406939</v>
      </c>
      <c r="CC349" s="17"/>
      <c r="CD349" s="17"/>
      <c r="CE349" s="27"/>
      <c r="CF349" s="27"/>
      <c r="CG349" s="27"/>
    </row>
    <row r="350" spans="1:85" ht="14.25" customHeight="1">
      <c r="A350" s="229" t="s">
        <v>45</v>
      </c>
      <c r="B350" s="229" t="s">
        <v>45</v>
      </c>
      <c r="C350" s="227" t="s">
        <v>239</v>
      </c>
      <c r="D350" s="229" t="s">
        <v>45</v>
      </c>
      <c r="E350" s="231">
        <v>116.82106530153256</v>
      </c>
      <c r="F350" s="231">
        <v>17.646011775948509</v>
      </c>
      <c r="G350" s="230">
        <f t="shared" si="14"/>
        <v>0.1510516252390057</v>
      </c>
      <c r="H350" s="231">
        <f t="shared" si="17"/>
        <v>2.0675211622911744</v>
      </c>
      <c r="I350" s="231">
        <f t="shared" si="18"/>
        <v>1.2466465647143417</v>
      </c>
      <c r="CC350" s="17"/>
      <c r="CD350" s="17"/>
      <c r="CE350" s="27"/>
      <c r="CF350" s="27"/>
      <c r="CG350" s="27"/>
    </row>
    <row r="351" spans="1:85" ht="14.25" customHeight="1">
      <c r="A351" s="229" t="s">
        <v>45</v>
      </c>
      <c r="B351" s="229" t="s">
        <v>45</v>
      </c>
      <c r="C351" s="227" t="s">
        <v>239</v>
      </c>
      <c r="D351" s="229" t="s">
        <v>45</v>
      </c>
      <c r="E351" s="231">
        <v>235.91852863985628</v>
      </c>
      <c r="F351" s="231">
        <v>69.989657773734862</v>
      </c>
      <c r="G351" s="230">
        <f t="shared" si="14"/>
        <v>0.29666876178504087</v>
      </c>
      <c r="H351" s="231">
        <f t="shared" si="17"/>
        <v>2.3727620509748033</v>
      </c>
      <c r="I351" s="231">
        <f t="shared" si="18"/>
        <v>1.8450338699623094</v>
      </c>
      <c r="CC351" s="17"/>
      <c r="CD351" s="17"/>
      <c r="CE351" s="27"/>
      <c r="CF351" s="27"/>
      <c r="CG351" s="27"/>
    </row>
    <row r="352" spans="1:85" ht="14.25" customHeight="1">
      <c r="A352" s="229" t="s">
        <v>45</v>
      </c>
      <c r="B352" s="229" t="s">
        <v>45</v>
      </c>
      <c r="C352" s="227" t="s">
        <v>239</v>
      </c>
      <c r="D352" s="229" t="s">
        <v>45</v>
      </c>
      <c r="E352" s="231">
        <v>137.23843303684527</v>
      </c>
      <c r="F352" s="231">
        <v>23.15738630795742</v>
      </c>
      <c r="G352" s="230">
        <f t="shared" si="14"/>
        <v>0.1687383467992542</v>
      </c>
      <c r="H352" s="231">
        <f t="shared" si="17"/>
        <v>2.1374757507180293</v>
      </c>
      <c r="I352" s="231">
        <f t="shared" si="18"/>
        <v>1.3646895405438653</v>
      </c>
      <c r="CC352" s="17"/>
      <c r="CD352" s="17"/>
      <c r="CE352" s="27"/>
      <c r="CF352" s="27"/>
      <c r="CG352" s="27"/>
    </row>
    <row r="353" spans="1:85" ht="14.25" customHeight="1">
      <c r="A353" s="229" t="s">
        <v>45</v>
      </c>
      <c r="B353" s="229" t="s">
        <v>45</v>
      </c>
      <c r="C353" s="227" t="s">
        <v>239</v>
      </c>
      <c r="D353" s="229" t="s">
        <v>45</v>
      </c>
      <c r="E353" s="231">
        <v>133.7658735971998</v>
      </c>
      <c r="F353" s="231">
        <v>20.669244926314306</v>
      </c>
      <c r="G353" s="230">
        <f t="shared" si="14"/>
        <v>0.15451807228915662</v>
      </c>
      <c r="H353" s="231">
        <f t="shared" si="17"/>
        <v>2.1263453301820241</v>
      </c>
      <c r="I353" s="231">
        <f t="shared" si="18"/>
        <v>1.3153246115898041</v>
      </c>
      <c r="CC353" s="17"/>
      <c r="CD353" s="17"/>
      <c r="CE353" s="27"/>
      <c r="CF353" s="27"/>
      <c r="CG353" s="27"/>
    </row>
    <row r="354" spans="1:85" ht="14.25" customHeight="1">
      <c r="CC354" s="17"/>
      <c r="CD354" s="17"/>
      <c r="CE354" s="27"/>
      <c r="CF354" s="27"/>
      <c r="CG354" s="27"/>
    </row>
    <row r="355" spans="1:85" ht="14.25" customHeight="1">
      <c r="CC355" s="17"/>
      <c r="CD355" s="17"/>
      <c r="CE355" s="27"/>
      <c r="CF355" s="27"/>
      <c r="CG355" s="27"/>
    </row>
    <row r="356" spans="1:85" ht="14.25" customHeight="1">
      <c r="CC356" s="17"/>
      <c r="CD356" s="17"/>
      <c r="CE356" s="27"/>
      <c r="CF356" s="27"/>
      <c r="CG356" s="27"/>
    </row>
    <row r="357" spans="1:85" ht="14.25" customHeight="1">
      <c r="CC357" s="17"/>
      <c r="CD357" s="17"/>
      <c r="CE357" s="27"/>
      <c r="CF357" s="27"/>
      <c r="CG357" s="27"/>
    </row>
    <row r="358" spans="1:85" ht="14.25" customHeight="1">
      <c r="CC358" s="17"/>
      <c r="CD358" s="17"/>
      <c r="CE358" s="27"/>
      <c r="CF358" s="27"/>
      <c r="CG358" s="27"/>
    </row>
    <row r="359" spans="1:85" ht="14.25" customHeight="1">
      <c r="CC359" s="17"/>
      <c r="CD359" s="17"/>
      <c r="CE359" s="27"/>
      <c r="CF359" s="27"/>
      <c r="CG359" s="27"/>
    </row>
    <row r="360" spans="1:85" ht="14.25" customHeight="1">
      <c r="CC360" s="17"/>
      <c r="CD360" s="17"/>
      <c r="CE360" s="27"/>
      <c r="CF360" s="27"/>
      <c r="CG360" s="27"/>
    </row>
    <row r="361" spans="1:85" ht="14.25" customHeight="1">
      <c r="CC361" s="17"/>
      <c r="CD361" s="17"/>
      <c r="CE361" s="27"/>
      <c r="CF361" s="27"/>
      <c r="CG361" s="27"/>
    </row>
    <row r="362" spans="1:85" ht="14.25" customHeight="1">
      <c r="CC362" s="17"/>
      <c r="CD362" s="17"/>
      <c r="CE362" s="27"/>
      <c r="CF362" s="27"/>
      <c r="CG362" s="27"/>
    </row>
    <row r="363" spans="1:85" ht="14.25" customHeight="1">
      <c r="CC363" s="17"/>
      <c r="CD363" s="17"/>
      <c r="CE363" s="27"/>
      <c r="CF363" s="27"/>
      <c r="CG363" s="27"/>
    </row>
    <row r="364" spans="1:85" ht="14.25" customHeight="1">
      <c r="CC364" s="17"/>
      <c r="CD364" s="17"/>
      <c r="CE364" s="27"/>
      <c r="CF364" s="27"/>
      <c r="CG364" s="27"/>
    </row>
    <row r="365" spans="1:85" ht="14.25" customHeight="1">
      <c r="CC365" s="17"/>
      <c r="CD365" s="17"/>
      <c r="CE365" s="27"/>
      <c r="CF365" s="27"/>
      <c r="CG365" s="27"/>
    </row>
    <row r="366" spans="1:85" ht="14.25" customHeight="1">
      <c r="CC366" s="17"/>
      <c r="CD366" s="17"/>
      <c r="CE366" s="27"/>
      <c r="CF366" s="27"/>
      <c r="CG366" s="27"/>
    </row>
    <row r="367" spans="1:85" ht="14.25" customHeight="1">
      <c r="CC367" s="17"/>
      <c r="CD367" s="17"/>
      <c r="CE367" s="27"/>
      <c r="CF367" s="27"/>
      <c r="CG367" s="27"/>
    </row>
    <row r="368" spans="1:85" ht="14.25" customHeight="1">
      <c r="CC368" s="17"/>
      <c r="CD368" s="17"/>
      <c r="CE368" s="27"/>
      <c r="CF368" s="27"/>
      <c r="CG368" s="27"/>
    </row>
    <row r="369" spans="81:85" ht="14.25" customHeight="1">
      <c r="CC369" s="17"/>
      <c r="CD369" s="17"/>
      <c r="CE369" s="27"/>
      <c r="CF369" s="27"/>
      <c r="CG369" s="27"/>
    </row>
    <row r="370" spans="81:85" ht="14.25" customHeight="1">
      <c r="CC370" s="17"/>
      <c r="CD370" s="17"/>
      <c r="CE370" s="27"/>
      <c r="CF370" s="27"/>
      <c r="CG370" s="27"/>
    </row>
    <row r="371" spans="81:85" ht="14.25" customHeight="1">
      <c r="CC371" s="17"/>
      <c r="CD371" s="17"/>
      <c r="CE371" s="27"/>
      <c r="CF371" s="27"/>
      <c r="CG371" s="27"/>
    </row>
    <row r="372" spans="81:85" ht="14.25" customHeight="1">
      <c r="CC372" s="17"/>
      <c r="CD372" s="17"/>
      <c r="CE372" s="27"/>
      <c r="CF372" s="27"/>
      <c r="CG372" s="27"/>
    </row>
    <row r="373" spans="81:85" ht="14.25" customHeight="1">
      <c r="CC373" s="17"/>
      <c r="CD373" s="17"/>
      <c r="CE373" s="27"/>
      <c r="CF373" s="27"/>
      <c r="CG373" s="27"/>
    </row>
    <row r="374" spans="81:85" ht="14.25" customHeight="1">
      <c r="CC374" s="17"/>
      <c r="CD374" s="17"/>
      <c r="CE374" s="27"/>
      <c r="CF374" s="27"/>
      <c r="CG374" s="27"/>
    </row>
    <row r="375" spans="81:85" ht="14.25" customHeight="1">
      <c r="CC375" s="17"/>
      <c r="CD375" s="17"/>
      <c r="CE375" s="27"/>
      <c r="CF375" s="27"/>
      <c r="CG375" s="27"/>
    </row>
    <row r="376" spans="81:85" ht="14.25" customHeight="1">
      <c r="CC376" s="17"/>
      <c r="CD376" s="17"/>
      <c r="CE376" s="27"/>
      <c r="CF376" s="27"/>
      <c r="CG376" s="27"/>
    </row>
    <row r="377" spans="81:85" ht="14.25" customHeight="1">
      <c r="CC377" s="17"/>
      <c r="CD377" s="17"/>
      <c r="CE377" s="27"/>
      <c r="CF377" s="27"/>
      <c r="CG377" s="27"/>
    </row>
    <row r="378" spans="81:85" ht="14.25" customHeight="1">
      <c r="CC378" s="17"/>
      <c r="CD378" s="17"/>
      <c r="CE378" s="27"/>
      <c r="CF378" s="27"/>
      <c r="CG378" s="27"/>
    </row>
    <row r="379" spans="81:85" ht="14.25" customHeight="1">
      <c r="CC379" s="17"/>
      <c r="CD379" s="17"/>
      <c r="CE379" s="27"/>
      <c r="CF379" s="27"/>
      <c r="CG379" s="27"/>
    </row>
    <row r="380" spans="81:85" ht="14.25" customHeight="1">
      <c r="CC380" s="17"/>
      <c r="CD380" s="17"/>
      <c r="CE380" s="27"/>
      <c r="CF380" s="27"/>
      <c r="CG380" s="27"/>
    </row>
    <row r="381" spans="81:85" ht="14.25" customHeight="1">
      <c r="CC381" s="17"/>
      <c r="CD381" s="17"/>
      <c r="CE381" s="27"/>
      <c r="CF381" s="27"/>
      <c r="CG381" s="27"/>
    </row>
    <row r="382" spans="81:85" ht="14.25" customHeight="1">
      <c r="CC382" s="17"/>
      <c r="CD382" s="17"/>
      <c r="CE382" s="27"/>
      <c r="CF382" s="27"/>
      <c r="CG382" s="27"/>
    </row>
    <row r="383" spans="81:85" ht="14.25" customHeight="1">
      <c r="CC383" s="17"/>
      <c r="CD383" s="17"/>
      <c r="CE383" s="27"/>
      <c r="CF383" s="27"/>
      <c r="CG383" s="27"/>
    </row>
    <row r="384" spans="81:85" ht="14.25" customHeight="1">
      <c r="CC384" s="17"/>
      <c r="CD384" s="17"/>
      <c r="CE384" s="27"/>
      <c r="CF384" s="27"/>
      <c r="CG384" s="27"/>
    </row>
    <row r="385" spans="81:85" ht="14.25" customHeight="1">
      <c r="CC385" s="17"/>
      <c r="CD385" s="17"/>
      <c r="CE385" s="27"/>
      <c r="CF385" s="27"/>
      <c r="CG385" s="27"/>
    </row>
    <row r="386" spans="81:85" ht="14.25" customHeight="1">
      <c r="CC386" s="17"/>
      <c r="CD386" s="17"/>
      <c r="CE386" s="27"/>
      <c r="CF386" s="27"/>
      <c r="CG386" s="27"/>
    </row>
    <row r="387" spans="81:85" ht="14.25" customHeight="1">
      <c r="CC387" s="17"/>
      <c r="CD387" s="17"/>
      <c r="CE387" s="27"/>
      <c r="CF387" s="27"/>
      <c r="CG387" s="27"/>
    </row>
    <row r="388" spans="81:85" ht="14.25" customHeight="1">
      <c r="CC388" s="17"/>
      <c r="CD388" s="17"/>
      <c r="CE388" s="27"/>
      <c r="CF388" s="27"/>
      <c r="CG388" s="27"/>
    </row>
    <row r="389" spans="81:85" ht="14.25" customHeight="1">
      <c r="CC389" s="17"/>
      <c r="CD389" s="17"/>
      <c r="CE389" s="27"/>
      <c r="CF389" s="27"/>
      <c r="CG389" s="27"/>
    </row>
    <row r="390" spans="81:85" ht="14.25" customHeight="1">
      <c r="CC390" s="17"/>
      <c r="CD390" s="17"/>
      <c r="CE390" s="27"/>
      <c r="CF390" s="27"/>
      <c r="CG390" s="27"/>
    </row>
    <row r="391" spans="81:85" ht="14.25" customHeight="1">
      <c r="CC391" s="17"/>
      <c r="CD391" s="17"/>
      <c r="CE391" s="27"/>
      <c r="CF391" s="27"/>
      <c r="CG391" s="27"/>
    </row>
    <row r="392" spans="81:85" ht="14.25" customHeight="1">
      <c r="CC392" s="17"/>
      <c r="CD392" s="17"/>
      <c r="CE392" s="27"/>
      <c r="CF392" s="27"/>
      <c r="CG392" s="27"/>
    </row>
    <row r="393" spans="81:85" ht="14.25" customHeight="1">
      <c r="CC393" s="17"/>
      <c r="CD393" s="17"/>
      <c r="CE393" s="27"/>
      <c r="CF393" s="27"/>
      <c r="CG393" s="27"/>
    </row>
    <row r="394" spans="81:85" ht="14.25" customHeight="1">
      <c r="CC394" s="17"/>
      <c r="CD394" s="17"/>
      <c r="CE394" s="27"/>
      <c r="CF394" s="27"/>
      <c r="CG394" s="27"/>
    </row>
    <row r="395" spans="81:85" ht="14.25" customHeight="1">
      <c r="CC395" s="17"/>
      <c r="CD395" s="17"/>
      <c r="CE395" s="27"/>
      <c r="CF395" s="27"/>
      <c r="CG395" s="27"/>
    </row>
    <row r="396" spans="81:85" ht="14.25" customHeight="1">
      <c r="CC396" s="17"/>
      <c r="CD396" s="17"/>
      <c r="CE396" s="27"/>
      <c r="CF396" s="27"/>
      <c r="CG396" s="27"/>
    </row>
    <row r="397" spans="81:85" ht="14.25" customHeight="1">
      <c r="CC397" s="17"/>
      <c r="CD397" s="17"/>
      <c r="CE397" s="27"/>
      <c r="CF397" s="27"/>
      <c r="CG397" s="27"/>
    </row>
    <row r="398" spans="81:85" ht="14.25" customHeight="1">
      <c r="CC398" s="17"/>
      <c r="CD398" s="17"/>
      <c r="CE398" s="27"/>
      <c r="CF398" s="27"/>
      <c r="CG398" s="27"/>
    </row>
    <row r="399" spans="81:85" ht="14.25" customHeight="1">
      <c r="CC399" s="17"/>
      <c r="CD399" s="17"/>
      <c r="CE399" s="27"/>
      <c r="CF399" s="27"/>
      <c r="CG399" s="27"/>
    </row>
    <row r="400" spans="81:85" ht="14.25" customHeight="1">
      <c r="CC400" s="17"/>
      <c r="CD400" s="17"/>
      <c r="CE400" s="27"/>
      <c r="CF400" s="27"/>
      <c r="CG400" s="27"/>
    </row>
    <row r="401" spans="81:85" ht="14.25" customHeight="1">
      <c r="CC401" s="17"/>
      <c r="CD401" s="17"/>
      <c r="CE401" s="27"/>
      <c r="CF401" s="27"/>
      <c r="CG401" s="27"/>
    </row>
    <row r="402" spans="81:85" ht="14.25" customHeight="1">
      <c r="CC402" s="17"/>
      <c r="CD402" s="17"/>
      <c r="CE402" s="27"/>
      <c r="CF402" s="27"/>
      <c r="CG402" s="27"/>
    </row>
    <row r="403" spans="81:85" ht="14.25" customHeight="1">
      <c r="CC403" s="17"/>
      <c r="CD403" s="17"/>
      <c r="CE403" s="27"/>
      <c r="CF403" s="27"/>
      <c r="CG403" s="27"/>
    </row>
    <row r="404" spans="81:85" ht="14.25" customHeight="1">
      <c r="CC404" s="17"/>
      <c r="CD404" s="17"/>
      <c r="CE404" s="27"/>
      <c r="CF404" s="27"/>
      <c r="CG404" s="27"/>
    </row>
    <row r="405" spans="81:85" ht="14.25" customHeight="1">
      <c r="CC405" s="17"/>
      <c r="CD405" s="17"/>
      <c r="CE405" s="27"/>
      <c r="CF405" s="27"/>
      <c r="CG405" s="27"/>
    </row>
    <row r="406" spans="81:85" ht="14.25" customHeight="1">
      <c r="CC406" s="17"/>
      <c r="CD406" s="17"/>
      <c r="CE406" s="27"/>
      <c r="CF406" s="27"/>
      <c r="CG406" s="27"/>
    </row>
    <row r="407" spans="81:85" ht="14.25" customHeight="1">
      <c r="CC407" s="17"/>
      <c r="CD407" s="17"/>
      <c r="CE407" s="27"/>
      <c r="CF407" s="27"/>
      <c r="CG407" s="27"/>
    </row>
    <row r="408" spans="81:85" ht="14.25" customHeight="1">
      <c r="CC408" s="17"/>
      <c r="CD408" s="17"/>
      <c r="CE408" s="27"/>
      <c r="CF408" s="27"/>
      <c r="CG408" s="27"/>
    </row>
    <row r="409" spans="81:85" ht="14.25" customHeight="1">
      <c r="CC409" s="17"/>
      <c r="CD409" s="17"/>
      <c r="CE409" s="27"/>
      <c r="CF409" s="27"/>
      <c r="CG409" s="27"/>
    </row>
    <row r="410" spans="81:85" ht="14.25" customHeight="1">
      <c r="CC410" s="17"/>
      <c r="CD410" s="17"/>
      <c r="CE410" s="27"/>
      <c r="CF410" s="27"/>
      <c r="CG410" s="27"/>
    </row>
    <row r="411" spans="81:85" ht="14.25" customHeight="1">
      <c r="CC411" s="17"/>
      <c r="CD411" s="17"/>
      <c r="CE411" s="27"/>
      <c r="CF411" s="27"/>
      <c r="CG411" s="27"/>
    </row>
    <row r="412" spans="81:85" ht="14.25" customHeight="1">
      <c r="CC412" s="17"/>
      <c r="CD412" s="17"/>
      <c r="CE412" s="27"/>
      <c r="CF412" s="27"/>
      <c r="CG412" s="27"/>
    </row>
    <row r="413" spans="81:85" ht="14.25" customHeight="1">
      <c r="CC413" s="17"/>
      <c r="CD413" s="17"/>
      <c r="CE413" s="27"/>
      <c r="CF413" s="27"/>
      <c r="CG413" s="27"/>
    </row>
    <row r="414" spans="81:85" ht="14.25" customHeight="1">
      <c r="CC414" s="17"/>
      <c r="CD414" s="17"/>
      <c r="CE414" s="27"/>
      <c r="CF414" s="27"/>
      <c r="CG414" s="27"/>
    </row>
    <row r="415" spans="81:85" ht="14.25" customHeight="1">
      <c r="CC415" s="17"/>
      <c r="CD415" s="17"/>
      <c r="CE415" s="27"/>
      <c r="CF415" s="27"/>
      <c r="CG415" s="27"/>
    </row>
    <row r="416" spans="81:85" ht="14.25" customHeight="1">
      <c r="CC416" s="17"/>
      <c r="CD416" s="17"/>
      <c r="CE416" s="27"/>
      <c r="CF416" s="27"/>
      <c r="CG416" s="27"/>
    </row>
    <row r="417" spans="81:85" ht="14.25" customHeight="1">
      <c r="CC417" s="17"/>
      <c r="CD417" s="17"/>
      <c r="CE417" s="27"/>
      <c r="CF417" s="27"/>
      <c r="CG417" s="27"/>
    </row>
    <row r="418" spans="81:85" ht="14.25" customHeight="1">
      <c r="CC418" s="17"/>
      <c r="CD418" s="17"/>
      <c r="CE418" s="27"/>
      <c r="CF418" s="27"/>
      <c r="CG418" s="27"/>
    </row>
    <row r="419" spans="81:85" ht="14.25" customHeight="1">
      <c r="CC419" s="17"/>
      <c r="CD419" s="17"/>
      <c r="CE419" s="27"/>
      <c r="CF419" s="27"/>
      <c r="CG419" s="27"/>
    </row>
    <row r="420" spans="81:85" ht="14.25" customHeight="1">
      <c r="CC420" s="17"/>
      <c r="CD420" s="17"/>
      <c r="CE420" s="27"/>
      <c r="CF420" s="27"/>
      <c r="CG420" s="27"/>
    </row>
    <row r="421" spans="81:85" ht="14.25" customHeight="1">
      <c r="CC421" s="17"/>
      <c r="CD421" s="17"/>
      <c r="CE421" s="27"/>
      <c r="CF421" s="27"/>
      <c r="CG421" s="27"/>
    </row>
    <row r="422" spans="81:85" ht="14.25" customHeight="1">
      <c r="CC422" s="17"/>
      <c r="CD422" s="17"/>
      <c r="CE422" s="27"/>
      <c r="CF422" s="27"/>
      <c r="CG422" s="27"/>
    </row>
    <row r="423" spans="81:85" ht="14.25" customHeight="1">
      <c r="CC423" s="17"/>
      <c r="CD423" s="17"/>
      <c r="CE423" s="27"/>
      <c r="CF423" s="27"/>
      <c r="CG423" s="27"/>
    </row>
    <row r="424" spans="81:85" ht="14.25" customHeight="1">
      <c r="CC424" s="17"/>
      <c r="CD424" s="17"/>
      <c r="CE424" s="27"/>
      <c r="CF424" s="27"/>
      <c r="CG424" s="27"/>
    </row>
    <row r="425" spans="81:85" ht="14.25" customHeight="1">
      <c r="CC425" s="17"/>
      <c r="CD425" s="17"/>
      <c r="CE425" s="27"/>
      <c r="CF425" s="27"/>
      <c r="CG425" s="27"/>
    </row>
    <row r="426" spans="81:85" ht="14.25" customHeight="1">
      <c r="CC426" s="17"/>
      <c r="CD426" s="17"/>
      <c r="CE426" s="27"/>
      <c r="CF426" s="27"/>
      <c r="CG426" s="27"/>
    </row>
    <row r="427" spans="81:85" ht="14.25" customHeight="1">
      <c r="CC427" s="17"/>
      <c r="CD427" s="17"/>
      <c r="CE427" s="27"/>
      <c r="CF427" s="27"/>
      <c r="CG427" s="27"/>
    </row>
    <row r="428" spans="81:85" ht="14.25" customHeight="1">
      <c r="CC428" s="17"/>
      <c r="CD428" s="17"/>
      <c r="CE428" s="27"/>
      <c r="CF428" s="27"/>
      <c r="CG428" s="27"/>
    </row>
    <row r="429" spans="81:85" ht="14.25" customHeight="1">
      <c r="CC429" s="17"/>
      <c r="CD429" s="17"/>
      <c r="CE429" s="27"/>
      <c r="CF429" s="27"/>
      <c r="CG429" s="27"/>
    </row>
    <row r="430" spans="81:85" ht="14.25" customHeight="1">
      <c r="CC430" s="17"/>
      <c r="CD430" s="17"/>
      <c r="CE430" s="27"/>
      <c r="CF430" s="27"/>
      <c r="CG430" s="27"/>
    </row>
    <row r="431" spans="81:85" ht="14.25" customHeight="1">
      <c r="CC431" s="17"/>
      <c r="CD431" s="17"/>
      <c r="CE431" s="27"/>
      <c r="CF431" s="27"/>
      <c r="CG431" s="27"/>
    </row>
    <row r="432" spans="81:85" ht="14.25" customHeight="1">
      <c r="CC432" s="17"/>
      <c r="CD432" s="17"/>
      <c r="CE432" s="27"/>
      <c r="CF432" s="27"/>
      <c r="CG432" s="27"/>
    </row>
    <row r="433" spans="81:85" ht="14.25" customHeight="1">
      <c r="CC433" s="17"/>
      <c r="CD433" s="17"/>
      <c r="CE433" s="27"/>
      <c r="CF433" s="27"/>
      <c r="CG433" s="27"/>
    </row>
    <row r="434" spans="81:85" ht="14.25" customHeight="1">
      <c r="CC434" s="17"/>
      <c r="CD434" s="17"/>
      <c r="CE434" s="27"/>
      <c r="CF434" s="27"/>
      <c r="CG434" s="27"/>
    </row>
    <row r="435" spans="81:85" ht="14.25" customHeight="1">
      <c r="CC435" s="17"/>
      <c r="CD435" s="17"/>
      <c r="CE435" s="27"/>
      <c r="CF435" s="27"/>
      <c r="CG435" s="27"/>
    </row>
    <row r="436" spans="81:85" ht="14.25" customHeight="1">
      <c r="CC436" s="17"/>
      <c r="CD436" s="17"/>
      <c r="CE436" s="27"/>
      <c r="CF436" s="27"/>
      <c r="CG436" s="27"/>
    </row>
    <row r="437" spans="81:85" ht="14.25" customHeight="1">
      <c r="CC437" s="17"/>
      <c r="CD437" s="17"/>
      <c r="CE437" s="27"/>
      <c r="CF437" s="27"/>
      <c r="CG437" s="27"/>
    </row>
    <row r="438" spans="81:85" ht="14.25" customHeight="1">
      <c r="CC438" s="17"/>
      <c r="CD438" s="17"/>
      <c r="CE438" s="27"/>
      <c r="CF438" s="27"/>
      <c r="CG438" s="27"/>
    </row>
    <row r="439" spans="81:85" ht="14.25" customHeight="1">
      <c r="CC439" s="17"/>
      <c r="CD439" s="17"/>
      <c r="CE439" s="27"/>
      <c r="CF439" s="27"/>
      <c r="CG439" s="27"/>
    </row>
    <row r="440" spans="81:85" ht="14.25" customHeight="1">
      <c r="CC440" s="17"/>
      <c r="CD440" s="17"/>
      <c r="CE440" s="27"/>
      <c r="CF440" s="27"/>
      <c r="CG440" s="27"/>
    </row>
    <row r="441" spans="81:85" ht="14.25" customHeight="1">
      <c r="CC441" s="17"/>
      <c r="CD441" s="17"/>
      <c r="CE441" s="27"/>
      <c r="CF441" s="27"/>
      <c r="CG441" s="27"/>
    </row>
    <row r="442" spans="81:85" ht="14.25" customHeight="1">
      <c r="CC442" s="17"/>
      <c r="CD442" s="17"/>
      <c r="CE442" s="27"/>
      <c r="CF442" s="27"/>
      <c r="CG442" s="27"/>
    </row>
    <row r="443" spans="81:85" ht="14.25" customHeight="1">
      <c r="CC443" s="17"/>
      <c r="CD443" s="17"/>
      <c r="CE443" s="27"/>
      <c r="CF443" s="27"/>
      <c r="CG443" s="27"/>
    </row>
    <row r="444" spans="81:85" ht="14.25" customHeight="1">
      <c r="CC444" s="17"/>
      <c r="CD444" s="17"/>
      <c r="CE444" s="27"/>
      <c r="CF444" s="27"/>
      <c r="CG444" s="27"/>
    </row>
    <row r="445" spans="81:85" ht="14.25" customHeight="1">
      <c r="CC445" s="17"/>
      <c r="CD445" s="17"/>
      <c r="CE445" s="27"/>
      <c r="CF445" s="27"/>
      <c r="CG445" s="27"/>
    </row>
    <row r="446" spans="81:85" ht="14.25" customHeight="1">
      <c r="CC446" s="17"/>
      <c r="CD446" s="17"/>
      <c r="CE446" s="27"/>
      <c r="CF446" s="27"/>
      <c r="CG446" s="27"/>
    </row>
    <row r="447" spans="81:85" ht="14.25" customHeight="1">
      <c r="CC447" s="17"/>
      <c r="CD447" s="17"/>
      <c r="CE447" s="27"/>
      <c r="CF447" s="27"/>
      <c r="CG447" s="27"/>
    </row>
    <row r="448" spans="81:85" ht="14.25" customHeight="1">
      <c r="CC448" s="17"/>
      <c r="CD448" s="17"/>
      <c r="CE448" s="27"/>
      <c r="CF448" s="27"/>
      <c r="CG448" s="27"/>
    </row>
    <row r="449" spans="81:85" ht="14.25" customHeight="1">
      <c r="CC449" s="17"/>
      <c r="CD449" s="17"/>
      <c r="CE449" s="27"/>
      <c r="CF449" s="27"/>
      <c r="CG449" s="27"/>
    </row>
    <row r="450" spans="81:85" ht="14.25" customHeight="1">
      <c r="CC450" s="17"/>
      <c r="CD450" s="17"/>
      <c r="CE450" s="27"/>
      <c r="CF450" s="27"/>
      <c r="CG450" s="27"/>
    </row>
    <row r="451" spans="81:85" ht="14.25" customHeight="1">
      <c r="CC451" s="17"/>
      <c r="CD451" s="17"/>
      <c r="CE451" s="27"/>
      <c r="CF451" s="27"/>
      <c r="CG451" s="27"/>
    </row>
    <row r="452" spans="81:85" ht="14.25" customHeight="1">
      <c r="CC452" s="17"/>
      <c r="CD452" s="17"/>
      <c r="CE452" s="27"/>
      <c r="CF452" s="27"/>
      <c r="CG452" s="27"/>
    </row>
    <row r="453" spans="81:85" ht="14.25" customHeight="1">
      <c r="CC453" s="17"/>
      <c r="CD453" s="17"/>
      <c r="CE453" s="27"/>
      <c r="CF453" s="27"/>
      <c r="CG453" s="27"/>
    </row>
    <row r="454" spans="81:85" ht="14.25" customHeight="1">
      <c r="CC454" s="17"/>
      <c r="CD454" s="17"/>
      <c r="CE454" s="27"/>
      <c r="CF454" s="27"/>
      <c r="CG454" s="27"/>
    </row>
    <row r="455" spans="81:85" ht="14.25" customHeight="1">
      <c r="CC455" s="17"/>
      <c r="CD455" s="17"/>
      <c r="CE455" s="27"/>
      <c r="CF455" s="27"/>
      <c r="CG455" s="27"/>
    </row>
    <row r="456" spans="81:85" ht="14.25" customHeight="1">
      <c r="CC456" s="17"/>
      <c r="CD456" s="17"/>
      <c r="CE456" s="27"/>
      <c r="CF456" s="27"/>
      <c r="CG456" s="27"/>
    </row>
    <row r="457" spans="81:85" ht="14.25" customHeight="1">
      <c r="CC457" s="17"/>
      <c r="CD457" s="17"/>
      <c r="CE457" s="27"/>
      <c r="CF457" s="27"/>
      <c r="CG457" s="27"/>
    </row>
    <row r="458" spans="81:85" ht="14.25" customHeight="1">
      <c r="CC458" s="17"/>
      <c r="CD458" s="17"/>
      <c r="CE458" s="27"/>
      <c r="CF458" s="27"/>
      <c r="CG458" s="27"/>
    </row>
    <row r="459" spans="81:85" ht="14.25" customHeight="1">
      <c r="CC459" s="17"/>
      <c r="CD459" s="17"/>
      <c r="CE459" s="27"/>
      <c r="CF459" s="27"/>
      <c r="CG459" s="27"/>
    </row>
    <row r="460" spans="81:85" ht="14.25" customHeight="1">
      <c r="CC460" s="17"/>
      <c r="CD460" s="17"/>
      <c r="CE460" s="27"/>
      <c r="CF460" s="27"/>
      <c r="CG460" s="27"/>
    </row>
    <row r="461" spans="81:85" ht="14.25" customHeight="1">
      <c r="CC461" s="17"/>
      <c r="CD461" s="17"/>
      <c r="CE461" s="27"/>
      <c r="CF461" s="27"/>
      <c r="CG461" s="27"/>
    </row>
    <row r="462" spans="81:85" ht="14.25" customHeight="1">
      <c r="CC462" s="17"/>
      <c r="CD462" s="17"/>
      <c r="CE462" s="27"/>
      <c r="CF462" s="27"/>
      <c r="CG462" s="27"/>
    </row>
    <row r="463" spans="81:85" ht="14.25" customHeight="1">
      <c r="CC463" s="17"/>
      <c r="CD463" s="17"/>
      <c r="CE463" s="27"/>
      <c r="CF463" s="27"/>
      <c r="CG463" s="27"/>
    </row>
    <row r="464" spans="81:85" ht="14.25" customHeight="1">
      <c r="CC464" s="17"/>
      <c r="CD464" s="17"/>
      <c r="CE464" s="27"/>
      <c r="CF464" s="27"/>
      <c r="CG464" s="27"/>
    </row>
    <row r="465" spans="81:85" ht="14.25" customHeight="1">
      <c r="CC465" s="17"/>
      <c r="CD465" s="17"/>
      <c r="CE465" s="27"/>
      <c r="CF465" s="27"/>
      <c r="CG465" s="27"/>
    </row>
    <row r="466" spans="81:85" ht="14.25" customHeight="1">
      <c r="CC466" s="17"/>
      <c r="CD466" s="17"/>
      <c r="CE466" s="27"/>
      <c r="CF466" s="27"/>
      <c r="CG466" s="27"/>
    </row>
    <row r="467" spans="81:85" ht="14.25" customHeight="1">
      <c r="CC467" s="17"/>
      <c r="CD467" s="17"/>
      <c r="CE467" s="27"/>
      <c r="CF467" s="27"/>
      <c r="CG467" s="27"/>
    </row>
    <row r="468" spans="81:85" ht="14.25" customHeight="1">
      <c r="CC468" s="17"/>
      <c r="CD468" s="17"/>
      <c r="CE468" s="27"/>
      <c r="CF468" s="27"/>
      <c r="CG468" s="27"/>
    </row>
    <row r="469" spans="81:85" ht="14.25" customHeight="1">
      <c r="CC469" s="17"/>
      <c r="CD469" s="17"/>
      <c r="CE469" s="27"/>
      <c r="CF469" s="27"/>
      <c r="CG469" s="27"/>
    </row>
    <row r="470" spans="81:85" ht="14.25" customHeight="1">
      <c r="CC470" s="17"/>
      <c r="CD470" s="17"/>
      <c r="CE470" s="27"/>
      <c r="CF470" s="27"/>
      <c r="CG470" s="27"/>
    </row>
    <row r="471" spans="81:85" ht="14.25" customHeight="1">
      <c r="CC471" s="17"/>
      <c r="CD471" s="17"/>
      <c r="CE471" s="27"/>
      <c r="CF471" s="27"/>
      <c r="CG471" s="27"/>
    </row>
    <row r="472" spans="81:85" ht="14.25" customHeight="1">
      <c r="CC472" s="17"/>
      <c r="CD472" s="17"/>
      <c r="CE472" s="27"/>
      <c r="CF472" s="27"/>
      <c r="CG472" s="27"/>
    </row>
    <row r="473" spans="81:85" ht="14.25" customHeight="1">
      <c r="CC473" s="17"/>
      <c r="CD473" s="17"/>
      <c r="CE473" s="27"/>
      <c r="CF473" s="27"/>
      <c r="CG473" s="27"/>
    </row>
    <row r="474" spans="81:85" ht="14.25" customHeight="1">
      <c r="CC474" s="17"/>
      <c r="CD474" s="17"/>
      <c r="CE474" s="27"/>
      <c r="CF474" s="27"/>
      <c r="CG474" s="27"/>
    </row>
    <row r="475" spans="81:85" ht="14.25" customHeight="1">
      <c r="CC475" s="17"/>
      <c r="CD475" s="17"/>
      <c r="CE475" s="27"/>
      <c r="CF475" s="27"/>
      <c r="CG475" s="27"/>
    </row>
    <row r="476" spans="81:85" ht="14.25" customHeight="1">
      <c r="CC476" s="17"/>
      <c r="CD476" s="17"/>
      <c r="CE476" s="27"/>
      <c r="CF476" s="27"/>
      <c r="CG476" s="27"/>
    </row>
    <row r="477" spans="81:85" ht="14.25" customHeight="1">
      <c r="CC477" s="17"/>
      <c r="CD477" s="17"/>
      <c r="CE477" s="27"/>
      <c r="CF477" s="27"/>
      <c r="CG477" s="27"/>
    </row>
    <row r="478" spans="81:85" ht="14.25" customHeight="1">
      <c r="CC478" s="17"/>
      <c r="CD478" s="17"/>
      <c r="CE478" s="27"/>
      <c r="CF478" s="27"/>
      <c r="CG478" s="27"/>
    </row>
    <row r="479" spans="81:85" ht="14.25" customHeight="1">
      <c r="CC479" s="17"/>
      <c r="CD479" s="17"/>
      <c r="CE479" s="27"/>
      <c r="CF479" s="27"/>
      <c r="CG479" s="27"/>
    </row>
    <row r="480" spans="81:85" ht="14.25" customHeight="1">
      <c r="CC480" s="17"/>
      <c r="CD480" s="17"/>
      <c r="CE480" s="27"/>
      <c r="CF480" s="27"/>
      <c r="CG480" s="27"/>
    </row>
    <row r="481" spans="81:85" ht="14.25" customHeight="1">
      <c r="CC481" s="17"/>
      <c r="CD481" s="17"/>
      <c r="CE481" s="27"/>
      <c r="CF481" s="27"/>
      <c r="CG481" s="27"/>
    </row>
    <row r="482" spans="81:85" ht="14.25" customHeight="1">
      <c r="CC482" s="17"/>
      <c r="CD482" s="17"/>
      <c r="CE482" s="27"/>
      <c r="CF482" s="27"/>
      <c r="CG482" s="27"/>
    </row>
    <row r="483" spans="81:85" ht="14.25" customHeight="1">
      <c r="CC483" s="17"/>
      <c r="CD483" s="17"/>
      <c r="CE483" s="27"/>
      <c r="CF483" s="27"/>
      <c r="CG483" s="27"/>
    </row>
    <row r="484" spans="81:85" ht="14.25" customHeight="1">
      <c r="CC484" s="17"/>
      <c r="CD484" s="17"/>
      <c r="CE484" s="27"/>
      <c r="CF484" s="27"/>
      <c r="CG484" s="27"/>
    </row>
    <row r="485" spans="81:85" ht="14.25" customHeight="1">
      <c r="CC485" s="17"/>
      <c r="CD485" s="17"/>
      <c r="CE485" s="27"/>
      <c r="CF485" s="27"/>
      <c r="CG485" s="27"/>
    </row>
    <row r="486" spans="81:85" ht="14.25" customHeight="1">
      <c r="CC486" s="17"/>
      <c r="CD486" s="17"/>
      <c r="CE486" s="27"/>
      <c r="CF486" s="27"/>
      <c r="CG486" s="27"/>
    </row>
    <row r="487" spans="81:85" ht="14.25" customHeight="1">
      <c r="CC487" s="17"/>
      <c r="CD487" s="17"/>
      <c r="CE487" s="27"/>
      <c r="CF487" s="27"/>
      <c r="CG487" s="27"/>
    </row>
    <row r="488" spans="81:85" ht="14.25" customHeight="1">
      <c r="CC488" s="17"/>
      <c r="CD488" s="17"/>
      <c r="CE488" s="27"/>
      <c r="CF488" s="27"/>
      <c r="CG488" s="27"/>
    </row>
    <row r="489" spans="81:85" ht="14.25" customHeight="1">
      <c r="CC489" s="17"/>
      <c r="CD489" s="17"/>
      <c r="CE489" s="27"/>
      <c r="CF489" s="27"/>
      <c r="CG489" s="27"/>
    </row>
    <row r="490" spans="81:85" ht="14.25" customHeight="1">
      <c r="CC490" s="17"/>
      <c r="CD490" s="17"/>
      <c r="CE490" s="27"/>
      <c r="CF490" s="27"/>
      <c r="CG490" s="27"/>
    </row>
    <row r="491" spans="81:85" ht="14.25" customHeight="1">
      <c r="CC491" s="17"/>
      <c r="CD491" s="17"/>
      <c r="CE491" s="27"/>
      <c r="CF491" s="27"/>
      <c r="CG491" s="27"/>
    </row>
    <row r="492" spans="81:85" ht="14.25" customHeight="1">
      <c r="CC492" s="17"/>
      <c r="CD492" s="17"/>
      <c r="CE492" s="27"/>
      <c r="CF492" s="27"/>
      <c r="CG492" s="27"/>
    </row>
    <row r="493" spans="81:85" ht="14.25" customHeight="1">
      <c r="CC493" s="17"/>
      <c r="CD493" s="17"/>
      <c r="CE493" s="27"/>
      <c r="CF493" s="27"/>
      <c r="CG493" s="27"/>
    </row>
    <row r="494" spans="81:85" ht="14.25" customHeight="1">
      <c r="CC494" s="17"/>
      <c r="CD494" s="17"/>
      <c r="CE494" s="27"/>
      <c r="CF494" s="27"/>
      <c r="CG494" s="27"/>
    </row>
    <row r="495" spans="81:85" ht="14.25" customHeight="1">
      <c r="CC495" s="17"/>
      <c r="CD495" s="17"/>
      <c r="CE495" s="27"/>
      <c r="CF495" s="27"/>
      <c r="CG495" s="27"/>
    </row>
    <row r="496" spans="81:85" ht="14.25" customHeight="1">
      <c r="CC496" s="17"/>
      <c r="CD496" s="17"/>
      <c r="CE496" s="27"/>
      <c r="CF496" s="27"/>
      <c r="CG496" s="27"/>
    </row>
    <row r="497" spans="81:85" ht="14.25" customHeight="1">
      <c r="CC497" s="17"/>
      <c r="CD497" s="17"/>
      <c r="CE497" s="27"/>
      <c r="CF497" s="27"/>
      <c r="CG497" s="27"/>
    </row>
    <row r="498" spans="81:85" ht="14.25" customHeight="1">
      <c r="CC498" s="17"/>
      <c r="CD498" s="17"/>
      <c r="CE498" s="27"/>
      <c r="CF498" s="27"/>
      <c r="CG498" s="27"/>
    </row>
    <row r="499" spans="81:85" ht="14.25" customHeight="1">
      <c r="CC499" s="17"/>
      <c r="CD499" s="17"/>
      <c r="CE499" s="27"/>
      <c r="CF499" s="27"/>
      <c r="CG499" s="27"/>
    </row>
    <row r="500" spans="81:85" ht="14.25" customHeight="1">
      <c r="CC500" s="17"/>
      <c r="CD500" s="17"/>
      <c r="CE500" s="27"/>
      <c r="CF500" s="27"/>
      <c r="CG500" s="27"/>
    </row>
    <row r="501" spans="81:85" ht="14.25" customHeight="1">
      <c r="CC501" s="17"/>
      <c r="CD501" s="17"/>
      <c r="CE501" s="27"/>
      <c r="CF501" s="27"/>
      <c r="CG501" s="27"/>
    </row>
    <row r="502" spans="81:85" ht="14.25" customHeight="1">
      <c r="CC502" s="17"/>
      <c r="CD502" s="17"/>
      <c r="CE502" s="27"/>
      <c r="CF502" s="27"/>
      <c r="CG502" s="27"/>
    </row>
    <row r="503" spans="81:85" ht="14.25" customHeight="1">
      <c r="CC503" s="17"/>
      <c r="CD503" s="17"/>
      <c r="CE503" s="27"/>
      <c r="CF503" s="27"/>
      <c r="CG503" s="27"/>
    </row>
    <row r="504" spans="81:85" ht="14.25" customHeight="1">
      <c r="CC504" s="17"/>
      <c r="CD504" s="17"/>
      <c r="CE504" s="27"/>
      <c r="CF504" s="27"/>
      <c r="CG504" s="27"/>
    </row>
    <row r="505" spans="81:85" ht="14.25" customHeight="1">
      <c r="CC505" s="17"/>
      <c r="CD505" s="17"/>
      <c r="CE505" s="27"/>
      <c r="CF505" s="27"/>
      <c r="CG505" s="27"/>
    </row>
    <row r="506" spans="81:85" ht="14.25" customHeight="1">
      <c r="CC506" s="17"/>
      <c r="CD506" s="17"/>
      <c r="CE506" s="27"/>
      <c r="CF506" s="27"/>
      <c r="CG506" s="27"/>
    </row>
    <row r="507" spans="81:85" ht="14.25" customHeight="1">
      <c r="CC507" s="17"/>
      <c r="CD507" s="17"/>
      <c r="CE507" s="27"/>
      <c r="CF507" s="27"/>
      <c r="CG507" s="27"/>
    </row>
    <row r="508" spans="81:85" ht="14.25" customHeight="1">
      <c r="CC508" s="17"/>
      <c r="CD508" s="17"/>
      <c r="CE508" s="27"/>
      <c r="CF508" s="27"/>
      <c r="CG508" s="27"/>
    </row>
    <row r="509" spans="81:85" ht="14.25" customHeight="1">
      <c r="CC509" s="17"/>
      <c r="CD509" s="17"/>
      <c r="CE509" s="27"/>
      <c r="CF509" s="27"/>
      <c r="CG509" s="27"/>
    </row>
    <row r="510" spans="81:85" ht="14.25" customHeight="1">
      <c r="CC510" s="17"/>
      <c r="CD510" s="17"/>
      <c r="CE510" s="27"/>
      <c r="CF510" s="27"/>
      <c r="CG510" s="27"/>
    </row>
    <row r="511" spans="81:85" ht="14.25" customHeight="1">
      <c r="CC511" s="17"/>
      <c r="CD511" s="17"/>
      <c r="CE511" s="27"/>
      <c r="CF511" s="27"/>
      <c r="CG511" s="27"/>
    </row>
    <row r="512" spans="81:85" ht="14.25" customHeight="1">
      <c r="CC512" s="17"/>
      <c r="CD512" s="17"/>
      <c r="CE512" s="27"/>
      <c r="CF512" s="27"/>
      <c r="CG512" s="27"/>
    </row>
    <row r="513" spans="81:85" ht="14.25" customHeight="1">
      <c r="CC513" s="17"/>
      <c r="CD513" s="17"/>
      <c r="CE513" s="27"/>
      <c r="CF513" s="27"/>
      <c r="CG513" s="27"/>
    </row>
    <row r="514" spans="81:85" ht="14.25" customHeight="1">
      <c r="CC514" s="17"/>
      <c r="CD514" s="17"/>
      <c r="CE514" s="27"/>
      <c r="CF514" s="27"/>
      <c r="CG514" s="27"/>
    </row>
    <row r="515" spans="81:85" ht="14.25" customHeight="1">
      <c r="CC515" s="17"/>
      <c r="CD515" s="17"/>
      <c r="CE515" s="27"/>
      <c r="CF515" s="27"/>
      <c r="CG515" s="27"/>
    </row>
    <row r="516" spans="81:85" ht="14.25" customHeight="1">
      <c r="CC516" s="17"/>
      <c r="CD516" s="17"/>
      <c r="CE516" s="27"/>
      <c r="CF516" s="27"/>
      <c r="CG516" s="27"/>
    </row>
    <row r="517" spans="81:85" ht="14.25" customHeight="1">
      <c r="CC517" s="17"/>
      <c r="CD517" s="17"/>
      <c r="CE517" s="27"/>
      <c r="CF517" s="27"/>
      <c r="CG517" s="27"/>
    </row>
    <row r="518" spans="81:85" ht="14.25" customHeight="1">
      <c r="CC518" s="17"/>
      <c r="CD518" s="17"/>
      <c r="CE518" s="27"/>
      <c r="CF518" s="27"/>
      <c r="CG518" s="27"/>
    </row>
    <row r="519" spans="81:85" ht="14.25" customHeight="1">
      <c r="CC519" s="17"/>
      <c r="CD519" s="17"/>
      <c r="CE519" s="27"/>
      <c r="CF519" s="27"/>
      <c r="CG519" s="27"/>
    </row>
    <row r="520" spans="81:85" ht="14.25" customHeight="1">
      <c r="CC520" s="17"/>
      <c r="CD520" s="17"/>
      <c r="CE520" s="27"/>
      <c r="CF520" s="27"/>
      <c r="CG520" s="27"/>
    </row>
    <row r="521" spans="81:85" ht="14.25" customHeight="1">
      <c r="CC521" s="17"/>
      <c r="CD521" s="17"/>
      <c r="CE521" s="27"/>
      <c r="CF521" s="27"/>
      <c r="CG521" s="27"/>
    </row>
    <row r="522" spans="81:85" ht="14.25" customHeight="1">
      <c r="CC522" s="17"/>
      <c r="CD522" s="17"/>
      <c r="CE522" s="27"/>
      <c r="CF522" s="27"/>
      <c r="CG522" s="27"/>
    </row>
    <row r="523" spans="81:85" ht="14.25" customHeight="1">
      <c r="CC523" s="17"/>
      <c r="CD523" s="17"/>
      <c r="CE523" s="27"/>
      <c r="CF523" s="27"/>
      <c r="CG523" s="27"/>
    </row>
    <row r="524" spans="81:85" ht="14.25" customHeight="1">
      <c r="CC524" s="17"/>
      <c r="CD524" s="17"/>
      <c r="CE524" s="27"/>
      <c r="CF524" s="27"/>
      <c r="CG524" s="27"/>
    </row>
    <row r="525" spans="81:85" ht="14.25" customHeight="1">
      <c r="CC525" s="17"/>
      <c r="CD525" s="17"/>
      <c r="CE525" s="27"/>
      <c r="CF525" s="27"/>
      <c r="CG525" s="27"/>
    </row>
    <row r="526" spans="81:85" ht="14.25" customHeight="1">
      <c r="CC526" s="17"/>
      <c r="CD526" s="17"/>
      <c r="CE526" s="27"/>
      <c r="CF526" s="27"/>
      <c r="CG526" s="27"/>
    </row>
    <row r="527" spans="81:85" ht="14.25" customHeight="1">
      <c r="CC527" s="17"/>
      <c r="CD527" s="17"/>
      <c r="CE527" s="27"/>
      <c r="CF527" s="27"/>
      <c r="CG527" s="27"/>
    </row>
    <row r="528" spans="81:85" ht="14.25" customHeight="1">
      <c r="CC528" s="17"/>
      <c r="CD528" s="17"/>
      <c r="CE528" s="27"/>
      <c r="CF528" s="27"/>
      <c r="CG528" s="27"/>
    </row>
    <row r="529" spans="81:85" ht="14.25" customHeight="1">
      <c r="CC529" s="17"/>
      <c r="CD529" s="17"/>
      <c r="CE529" s="27"/>
      <c r="CF529" s="27"/>
      <c r="CG529" s="27"/>
    </row>
    <row r="530" spans="81:85" ht="14.25" customHeight="1">
      <c r="CC530" s="17"/>
      <c r="CD530" s="17"/>
      <c r="CE530" s="27"/>
      <c r="CF530" s="27"/>
      <c r="CG530" s="27"/>
    </row>
    <row r="531" spans="81:85" ht="14.25" customHeight="1">
      <c r="CC531" s="17"/>
      <c r="CD531" s="17"/>
      <c r="CE531" s="27"/>
      <c r="CF531" s="27"/>
      <c r="CG531" s="27"/>
    </row>
    <row r="532" spans="81:85" ht="14.25" customHeight="1">
      <c r="CC532" s="17"/>
      <c r="CD532" s="17"/>
      <c r="CE532" s="27"/>
      <c r="CF532" s="27"/>
      <c r="CG532" s="27"/>
    </row>
    <row r="533" spans="81:85" ht="14.25" customHeight="1">
      <c r="CC533" s="17"/>
      <c r="CD533" s="17"/>
      <c r="CE533" s="27"/>
      <c r="CF533" s="27"/>
      <c r="CG533" s="27"/>
    </row>
    <row r="534" spans="81:85" ht="14.25" customHeight="1">
      <c r="CC534" s="17"/>
      <c r="CD534" s="17"/>
      <c r="CE534" s="27"/>
      <c r="CF534" s="27"/>
      <c r="CG534" s="27"/>
    </row>
    <row r="535" spans="81:85" ht="14.25" customHeight="1">
      <c r="CC535" s="17"/>
      <c r="CD535" s="17"/>
      <c r="CE535" s="27"/>
      <c r="CF535" s="27"/>
      <c r="CG535" s="27"/>
    </row>
    <row r="536" spans="81:85" ht="14.25" customHeight="1">
      <c r="CC536" s="17"/>
      <c r="CD536" s="17"/>
      <c r="CE536" s="27"/>
      <c r="CF536" s="27"/>
      <c r="CG536" s="27"/>
    </row>
    <row r="537" spans="81:85" ht="14.25" customHeight="1">
      <c r="CC537" s="17"/>
      <c r="CD537" s="17"/>
      <c r="CE537" s="27"/>
      <c r="CF537" s="27"/>
      <c r="CG537" s="27"/>
    </row>
    <row r="538" spans="81:85" ht="14.25" customHeight="1">
      <c r="CC538" s="17"/>
      <c r="CD538" s="17"/>
      <c r="CE538" s="27"/>
      <c r="CF538" s="27"/>
      <c r="CG538" s="27"/>
    </row>
    <row r="539" spans="81:85" ht="14.25" customHeight="1">
      <c r="CC539" s="17"/>
      <c r="CD539" s="17"/>
      <c r="CE539" s="27"/>
      <c r="CF539" s="27"/>
      <c r="CG539" s="27"/>
    </row>
    <row r="540" spans="81:85" ht="14.25" customHeight="1">
      <c r="CC540" s="17"/>
      <c r="CD540" s="17"/>
      <c r="CE540" s="27"/>
      <c r="CF540" s="27"/>
      <c r="CG540" s="27"/>
    </row>
    <row r="541" spans="81:85" ht="14.25" customHeight="1">
      <c r="CC541" s="17"/>
      <c r="CD541" s="17"/>
      <c r="CE541" s="27"/>
      <c r="CF541" s="27"/>
      <c r="CG541" s="27"/>
    </row>
    <row r="542" spans="81:85" ht="14.25" customHeight="1">
      <c r="CC542" s="17"/>
      <c r="CD542" s="17"/>
      <c r="CE542" s="27"/>
      <c r="CF542" s="27"/>
      <c r="CG542" s="27"/>
    </row>
    <row r="543" spans="81:85" ht="14.25" customHeight="1">
      <c r="CC543" s="17"/>
      <c r="CD543" s="17"/>
      <c r="CE543" s="27"/>
      <c r="CF543" s="27"/>
      <c r="CG543" s="27"/>
    </row>
    <row r="544" spans="81:85" ht="14.25" customHeight="1">
      <c r="CC544" s="17"/>
      <c r="CD544" s="17"/>
      <c r="CE544" s="27"/>
      <c r="CF544" s="27"/>
      <c r="CG544" s="27"/>
    </row>
    <row r="545" spans="81:85" ht="14.25" customHeight="1">
      <c r="CC545" s="17"/>
      <c r="CD545" s="17"/>
      <c r="CE545" s="27"/>
      <c r="CF545" s="27"/>
      <c r="CG545" s="27"/>
    </row>
    <row r="546" spans="81:85" ht="14.25" customHeight="1">
      <c r="CC546" s="17"/>
      <c r="CD546" s="17"/>
      <c r="CE546" s="27"/>
      <c r="CF546" s="27"/>
      <c r="CG546" s="27"/>
    </row>
    <row r="547" spans="81:85" ht="14.25" customHeight="1">
      <c r="CC547" s="17"/>
      <c r="CD547" s="17"/>
      <c r="CE547" s="27"/>
      <c r="CF547" s="27"/>
      <c r="CG547" s="27"/>
    </row>
    <row r="548" spans="81:85" ht="14.25" customHeight="1">
      <c r="CC548" s="17"/>
      <c r="CD548" s="17"/>
      <c r="CE548" s="27"/>
      <c r="CF548" s="27"/>
      <c r="CG548" s="27"/>
    </row>
    <row r="549" spans="81:85" ht="14.25" customHeight="1">
      <c r="CC549" s="17"/>
      <c r="CD549" s="17"/>
      <c r="CE549" s="27"/>
      <c r="CF549" s="27"/>
      <c r="CG549" s="27"/>
    </row>
    <row r="550" spans="81:85" ht="14.25" customHeight="1">
      <c r="CC550" s="17"/>
      <c r="CD550" s="17"/>
      <c r="CE550" s="27"/>
      <c r="CF550" s="27"/>
      <c r="CG550" s="27"/>
    </row>
    <row r="551" spans="81:85" ht="14.25" customHeight="1">
      <c r="CC551" s="17"/>
      <c r="CD551" s="17"/>
      <c r="CE551" s="27"/>
      <c r="CF551" s="27"/>
      <c r="CG551" s="27"/>
    </row>
    <row r="552" spans="81:85" ht="14.25" customHeight="1">
      <c r="CC552" s="17"/>
      <c r="CD552" s="17"/>
      <c r="CE552" s="27"/>
      <c r="CF552" s="27"/>
      <c r="CG552" s="27"/>
    </row>
    <row r="553" spans="81:85" ht="14.25" customHeight="1">
      <c r="CC553" s="17"/>
      <c r="CD553" s="17"/>
      <c r="CE553" s="27"/>
      <c r="CF553" s="27"/>
      <c r="CG553" s="27"/>
    </row>
    <row r="554" spans="81:85" ht="14.25" customHeight="1">
      <c r="CC554" s="17"/>
      <c r="CD554" s="17"/>
      <c r="CE554" s="27"/>
      <c r="CF554" s="27"/>
      <c r="CG554" s="27"/>
    </row>
    <row r="555" spans="81:85" ht="14.25" customHeight="1">
      <c r="CC555" s="17"/>
      <c r="CD555" s="17"/>
      <c r="CE555" s="27"/>
      <c r="CF555" s="27"/>
      <c r="CG555" s="27"/>
    </row>
    <row r="556" spans="81:85" ht="14.25" customHeight="1">
      <c r="CC556" s="17"/>
      <c r="CD556" s="17"/>
      <c r="CE556" s="27"/>
      <c r="CF556" s="27"/>
      <c r="CG556" s="27"/>
    </row>
    <row r="557" spans="81:85" ht="14.25" customHeight="1">
      <c r="CC557" s="17"/>
      <c r="CD557" s="17"/>
      <c r="CE557" s="27"/>
      <c r="CF557" s="27"/>
      <c r="CG557" s="27"/>
    </row>
    <row r="558" spans="81:85" ht="14.25" customHeight="1">
      <c r="CC558" s="17"/>
      <c r="CD558" s="17"/>
      <c r="CE558" s="27"/>
      <c r="CF558" s="27"/>
      <c r="CG558" s="27"/>
    </row>
    <row r="559" spans="81:85" ht="14.25" customHeight="1">
      <c r="CC559" s="17"/>
      <c r="CD559" s="17"/>
      <c r="CE559" s="27"/>
      <c r="CF559" s="27"/>
      <c r="CG559" s="27"/>
    </row>
    <row r="560" spans="81:85" ht="14.25" customHeight="1">
      <c r="CC560" s="17"/>
      <c r="CD560" s="17"/>
      <c r="CE560" s="27"/>
      <c r="CF560" s="27"/>
      <c r="CG560" s="27"/>
    </row>
    <row r="561" spans="81:85" ht="14.25" customHeight="1">
      <c r="CC561" s="17"/>
      <c r="CD561" s="17"/>
      <c r="CE561" s="27"/>
      <c r="CF561" s="27"/>
      <c r="CG561" s="27"/>
    </row>
    <row r="562" spans="81:85" ht="14.25" customHeight="1">
      <c r="CC562" s="17"/>
      <c r="CD562" s="17"/>
      <c r="CE562" s="27"/>
      <c r="CF562" s="27"/>
      <c r="CG562" s="27"/>
    </row>
    <row r="563" spans="81:85" ht="14.25" customHeight="1">
      <c r="CC563" s="17"/>
      <c r="CD563" s="17"/>
      <c r="CE563" s="27"/>
      <c r="CF563" s="27"/>
      <c r="CG563" s="27"/>
    </row>
    <row r="564" spans="81:85" ht="14.25" customHeight="1">
      <c r="CC564" s="17"/>
      <c r="CD564" s="17"/>
      <c r="CE564" s="27"/>
      <c r="CF564" s="27"/>
      <c r="CG564" s="27"/>
    </row>
    <row r="565" spans="81:85" ht="14.25" customHeight="1">
      <c r="CC565" s="17"/>
      <c r="CD565" s="17"/>
      <c r="CE565" s="27"/>
      <c r="CF565" s="27"/>
      <c r="CG565" s="27"/>
    </row>
    <row r="566" spans="81:85" ht="14.25" customHeight="1">
      <c r="CC566" s="17"/>
      <c r="CD566" s="17"/>
      <c r="CE566" s="27"/>
      <c r="CF566" s="27"/>
      <c r="CG566" s="27"/>
    </row>
    <row r="567" spans="81:85" ht="14.25" customHeight="1">
      <c r="CC567" s="17"/>
      <c r="CD567" s="17"/>
      <c r="CE567" s="27"/>
      <c r="CF567" s="27"/>
      <c r="CG567" s="27"/>
    </row>
    <row r="568" spans="81:85" ht="14.25" customHeight="1">
      <c r="CC568" s="17"/>
      <c r="CD568" s="17"/>
      <c r="CE568" s="27"/>
      <c r="CF568" s="27"/>
      <c r="CG568" s="27"/>
    </row>
    <row r="569" spans="81:85" ht="14.25" customHeight="1">
      <c r="CC569" s="17"/>
      <c r="CD569" s="17"/>
      <c r="CE569" s="27"/>
      <c r="CF569" s="27"/>
      <c r="CG569" s="27"/>
    </row>
    <row r="570" spans="81:85" ht="14.25" customHeight="1">
      <c r="CC570" s="17"/>
      <c r="CD570" s="17"/>
      <c r="CE570" s="27"/>
      <c r="CF570" s="27"/>
      <c r="CG570" s="27"/>
    </row>
    <row r="571" spans="81:85" ht="14.25" customHeight="1">
      <c r="CC571" s="17"/>
      <c r="CD571" s="17"/>
      <c r="CE571" s="27"/>
      <c r="CF571" s="27"/>
      <c r="CG571" s="27"/>
    </row>
    <row r="572" spans="81:85" ht="14.25" customHeight="1">
      <c r="CC572" s="17"/>
      <c r="CD572" s="17"/>
      <c r="CE572" s="27"/>
      <c r="CF572" s="27"/>
      <c r="CG572" s="27"/>
    </row>
    <row r="573" spans="81:85" ht="14.25" customHeight="1">
      <c r="CC573" s="17"/>
      <c r="CD573" s="17"/>
      <c r="CE573" s="27"/>
      <c r="CF573" s="27"/>
      <c r="CG573" s="27"/>
    </row>
    <row r="574" spans="81:85" ht="14.25" customHeight="1">
      <c r="CC574" s="17"/>
      <c r="CD574" s="17"/>
      <c r="CE574" s="27"/>
      <c r="CF574" s="27"/>
      <c r="CG574" s="27"/>
    </row>
    <row r="575" spans="81:85" ht="14.25" customHeight="1">
      <c r="CC575" s="17"/>
      <c r="CD575" s="17"/>
      <c r="CE575" s="27"/>
      <c r="CF575" s="27"/>
      <c r="CG575" s="27"/>
    </row>
    <row r="576" spans="81:85" ht="14.25" customHeight="1">
      <c r="CC576" s="17"/>
      <c r="CD576" s="17"/>
      <c r="CE576" s="27"/>
      <c r="CF576" s="27"/>
      <c r="CG576" s="27"/>
    </row>
    <row r="577" spans="81:85" ht="14.25" customHeight="1">
      <c r="CC577" s="17"/>
      <c r="CD577" s="17"/>
      <c r="CE577" s="27"/>
      <c r="CF577" s="27"/>
      <c r="CG577" s="27"/>
    </row>
    <row r="578" spans="81:85" ht="14.25" customHeight="1">
      <c r="CC578" s="17"/>
      <c r="CD578" s="17"/>
      <c r="CE578" s="27"/>
      <c r="CF578" s="27"/>
      <c r="CG578" s="27"/>
    </row>
    <row r="579" spans="81:85" ht="14.25" customHeight="1">
      <c r="CC579" s="17"/>
      <c r="CD579" s="17"/>
      <c r="CE579" s="27"/>
      <c r="CF579" s="27"/>
      <c r="CG579" s="27"/>
    </row>
    <row r="580" spans="81:85" ht="14.25" customHeight="1">
      <c r="CC580" s="17"/>
      <c r="CD580" s="17"/>
      <c r="CE580" s="27"/>
      <c r="CF580" s="27"/>
      <c r="CG580" s="27"/>
    </row>
    <row r="581" spans="81:85" ht="14.25" customHeight="1">
      <c r="CC581" s="17"/>
      <c r="CD581" s="17"/>
      <c r="CE581" s="27"/>
      <c r="CF581" s="27"/>
      <c r="CG581" s="27"/>
    </row>
    <row r="582" spans="81:85" ht="14.25" customHeight="1">
      <c r="CC582" s="17"/>
      <c r="CD582" s="17"/>
      <c r="CE582" s="27"/>
      <c r="CF582" s="27"/>
      <c r="CG582" s="27"/>
    </row>
    <row r="583" spans="81:85" ht="14.25" customHeight="1">
      <c r="CC583" s="17"/>
      <c r="CD583" s="17"/>
      <c r="CE583" s="27"/>
      <c r="CF583" s="27"/>
      <c r="CG583" s="27"/>
    </row>
    <row r="584" spans="81:85" ht="14.25" customHeight="1">
      <c r="CC584" s="17"/>
      <c r="CD584" s="17"/>
      <c r="CE584" s="27"/>
      <c r="CF584" s="27"/>
      <c r="CG584" s="27"/>
    </row>
    <row r="585" spans="81:85" ht="14.25" customHeight="1">
      <c r="CC585" s="17"/>
      <c r="CD585" s="17"/>
      <c r="CE585" s="27"/>
      <c r="CF585" s="27"/>
      <c r="CG585" s="27"/>
    </row>
    <row r="586" spans="81:85" ht="14.25" customHeight="1">
      <c r="CC586" s="17"/>
      <c r="CD586" s="17"/>
      <c r="CE586" s="27"/>
      <c r="CF586" s="27"/>
      <c r="CG586" s="27"/>
    </row>
    <row r="587" spans="81:85" ht="14.25" customHeight="1">
      <c r="CC587" s="17"/>
      <c r="CD587" s="17"/>
      <c r="CE587" s="27"/>
      <c r="CF587" s="27"/>
      <c r="CG587" s="27"/>
    </row>
    <row r="588" spans="81:85" ht="14.25" customHeight="1">
      <c r="CC588" s="17"/>
      <c r="CD588" s="17"/>
      <c r="CE588" s="27"/>
      <c r="CF588" s="27"/>
      <c r="CG588" s="27"/>
    </row>
    <row r="589" spans="81:85" ht="14.25" customHeight="1">
      <c r="CC589" s="17"/>
      <c r="CD589" s="17"/>
      <c r="CE589" s="27"/>
      <c r="CF589" s="27"/>
      <c r="CG589" s="27"/>
    </row>
    <row r="590" spans="81:85" ht="14.25" customHeight="1">
      <c r="CC590" s="17"/>
      <c r="CD590" s="17"/>
      <c r="CE590" s="27"/>
      <c r="CF590" s="27"/>
      <c r="CG590" s="27"/>
    </row>
    <row r="591" spans="81:85" ht="14.25" customHeight="1">
      <c r="CC591" s="17"/>
      <c r="CD591" s="17"/>
      <c r="CE591" s="27"/>
      <c r="CF591" s="27"/>
      <c r="CG591" s="27"/>
    </row>
    <row r="592" spans="81:85" ht="14.25" customHeight="1">
      <c r="CC592" s="17"/>
      <c r="CD592" s="17"/>
      <c r="CE592" s="27"/>
      <c r="CF592" s="27"/>
      <c r="CG592" s="27"/>
    </row>
    <row r="593" spans="81:85" ht="14.25" customHeight="1">
      <c r="CC593" s="17"/>
      <c r="CD593" s="17"/>
      <c r="CE593" s="27"/>
      <c r="CF593" s="27"/>
      <c r="CG593" s="27"/>
    </row>
    <row r="594" spans="81:85" ht="14.25" customHeight="1">
      <c r="CC594" s="17"/>
      <c r="CD594" s="17"/>
      <c r="CE594" s="27"/>
      <c r="CF594" s="27"/>
      <c r="CG594" s="27"/>
    </row>
    <row r="595" spans="81:85" ht="14.25" customHeight="1">
      <c r="CC595" s="17"/>
      <c r="CD595" s="17"/>
      <c r="CE595" s="27"/>
      <c r="CF595" s="27"/>
      <c r="CG595" s="27"/>
    </row>
    <row r="596" spans="81:85" ht="14.25" customHeight="1">
      <c r="CC596" s="17"/>
      <c r="CD596" s="17"/>
      <c r="CE596" s="27"/>
      <c r="CF596" s="27"/>
      <c r="CG596" s="27"/>
    </row>
    <row r="597" spans="81:85" ht="14.25" customHeight="1">
      <c r="CC597" s="17"/>
      <c r="CD597" s="17"/>
      <c r="CE597" s="27"/>
      <c r="CF597" s="27"/>
      <c r="CG597" s="27"/>
    </row>
    <row r="598" spans="81:85" ht="14.25" customHeight="1">
      <c r="CC598" s="17"/>
      <c r="CD598" s="17"/>
      <c r="CE598" s="27"/>
      <c r="CF598" s="27"/>
      <c r="CG598" s="27"/>
    </row>
    <row r="599" spans="81:85" ht="14.25" customHeight="1">
      <c r="CC599" s="17"/>
      <c r="CD599" s="17"/>
      <c r="CE599" s="27"/>
      <c r="CF599" s="27"/>
      <c r="CG599" s="27"/>
    </row>
    <row r="600" spans="81:85" ht="14.25" customHeight="1">
      <c r="CC600" s="17"/>
      <c r="CD600" s="17"/>
      <c r="CE600" s="27"/>
      <c r="CF600" s="27"/>
      <c r="CG600" s="27"/>
    </row>
    <row r="601" spans="81:85" ht="14.25" customHeight="1">
      <c r="CC601" s="17"/>
      <c r="CD601" s="17"/>
      <c r="CE601" s="27"/>
      <c r="CF601" s="27"/>
      <c r="CG601" s="27"/>
    </row>
    <row r="602" spans="81:85" ht="14.25" customHeight="1">
      <c r="CC602" s="17"/>
      <c r="CD602" s="17"/>
      <c r="CE602" s="27"/>
      <c r="CF602" s="27"/>
      <c r="CG602" s="27"/>
    </row>
    <row r="603" spans="81:85" ht="14.25" customHeight="1">
      <c r="CC603" s="17"/>
      <c r="CD603" s="17"/>
      <c r="CE603" s="27"/>
      <c r="CF603" s="27"/>
      <c r="CG603" s="27"/>
    </row>
    <row r="604" spans="81:85" ht="14.25" customHeight="1">
      <c r="CC604" s="17"/>
      <c r="CD604" s="17"/>
      <c r="CE604" s="27"/>
      <c r="CF604" s="27"/>
      <c r="CG604" s="27"/>
    </row>
    <row r="605" spans="81:85" ht="14.25" customHeight="1">
      <c r="CC605" s="17"/>
      <c r="CD605" s="17"/>
      <c r="CE605" s="27"/>
      <c r="CF605" s="27"/>
      <c r="CG605" s="27"/>
    </row>
    <row r="606" spans="81:85" ht="14.25" customHeight="1">
      <c r="CC606" s="17"/>
      <c r="CD606" s="17"/>
      <c r="CE606" s="27"/>
      <c r="CF606" s="27"/>
      <c r="CG606" s="27"/>
    </row>
    <row r="607" spans="81:85" ht="14.25" customHeight="1">
      <c r="CC607" s="17"/>
      <c r="CD607" s="17"/>
      <c r="CE607" s="27"/>
      <c r="CF607" s="27"/>
      <c r="CG607" s="27"/>
    </row>
    <row r="608" spans="81:85" ht="14.25" customHeight="1">
      <c r="CC608" s="17"/>
      <c r="CD608" s="17"/>
      <c r="CE608" s="27"/>
      <c r="CF608" s="27"/>
      <c r="CG608" s="27"/>
    </row>
    <row r="609" spans="81:85" ht="14.25" customHeight="1">
      <c r="CC609" s="17"/>
      <c r="CD609" s="17"/>
      <c r="CE609" s="27"/>
      <c r="CF609" s="27"/>
      <c r="CG609" s="27"/>
    </row>
    <row r="610" spans="81:85" ht="14.25" customHeight="1">
      <c r="CC610" s="17"/>
      <c r="CD610" s="17"/>
      <c r="CE610" s="27"/>
      <c r="CF610" s="27"/>
      <c r="CG610" s="27"/>
    </row>
    <row r="611" spans="81:85" ht="14.25" customHeight="1">
      <c r="CC611" s="17"/>
      <c r="CD611" s="17"/>
      <c r="CE611" s="27"/>
      <c r="CF611" s="27"/>
      <c r="CG611" s="27"/>
    </row>
    <row r="612" spans="81:85" ht="14.25" customHeight="1">
      <c r="CC612" s="17"/>
      <c r="CD612" s="17"/>
      <c r="CE612" s="27"/>
      <c r="CF612" s="27"/>
      <c r="CG612" s="27"/>
    </row>
    <row r="613" spans="81:85" ht="14.25" customHeight="1">
      <c r="CC613" s="17"/>
      <c r="CD613" s="17"/>
      <c r="CE613" s="27"/>
      <c r="CF613" s="27"/>
      <c r="CG613" s="27"/>
    </row>
    <row r="614" spans="81:85" ht="14.25" customHeight="1">
      <c r="CC614" s="17"/>
      <c r="CD614" s="17"/>
      <c r="CE614" s="27"/>
      <c r="CF614" s="27"/>
      <c r="CG614" s="27"/>
    </row>
    <row r="615" spans="81:85" ht="14.25" customHeight="1">
      <c r="CC615" s="17"/>
      <c r="CD615" s="17"/>
      <c r="CE615" s="27"/>
      <c r="CF615" s="27"/>
      <c r="CG615" s="27"/>
    </row>
    <row r="616" spans="81:85" ht="14.25" customHeight="1">
      <c r="CC616" s="17"/>
      <c r="CD616" s="17"/>
      <c r="CE616" s="27"/>
      <c r="CF616" s="27"/>
      <c r="CG616" s="27"/>
    </row>
    <row r="617" spans="81:85" ht="14.25" customHeight="1">
      <c r="CC617" s="17"/>
      <c r="CD617" s="17"/>
      <c r="CE617" s="27"/>
      <c r="CF617" s="27"/>
      <c r="CG617" s="27"/>
    </row>
    <row r="618" spans="81:85" ht="14.25" customHeight="1">
      <c r="CC618" s="17"/>
      <c r="CD618" s="17"/>
      <c r="CE618" s="27"/>
      <c r="CF618" s="27"/>
      <c r="CG618" s="27"/>
    </row>
    <row r="619" spans="81:85" ht="14.25" customHeight="1">
      <c r="CC619" s="17"/>
      <c r="CD619" s="17"/>
      <c r="CE619" s="27"/>
      <c r="CF619" s="27"/>
      <c r="CG619" s="27"/>
    </row>
    <row r="620" spans="81:85" ht="14.25" customHeight="1">
      <c r="CC620" s="17"/>
      <c r="CD620" s="17"/>
      <c r="CE620" s="27"/>
      <c r="CF620" s="27"/>
      <c r="CG620" s="27"/>
    </row>
    <row r="621" spans="81:85" ht="14.25" customHeight="1">
      <c r="CC621" s="17"/>
      <c r="CD621" s="17"/>
      <c r="CE621" s="27"/>
      <c r="CF621" s="27"/>
      <c r="CG621" s="27"/>
    </row>
    <row r="622" spans="81:85" ht="14.25" customHeight="1">
      <c r="CC622" s="17"/>
      <c r="CD622" s="17"/>
      <c r="CE622" s="27"/>
      <c r="CF622" s="27"/>
      <c r="CG622" s="27"/>
    </row>
    <row r="623" spans="81:85" ht="14.25" customHeight="1">
      <c r="CC623" s="17"/>
      <c r="CD623" s="17"/>
      <c r="CE623" s="27"/>
      <c r="CF623" s="27"/>
      <c r="CG623" s="27"/>
    </row>
    <row r="624" spans="81:85" ht="14.25" customHeight="1">
      <c r="CC624" s="17"/>
      <c r="CD624" s="17"/>
      <c r="CE624" s="27"/>
      <c r="CF624" s="27"/>
      <c r="CG624" s="27"/>
    </row>
    <row r="625" spans="81:85" ht="14.25" customHeight="1">
      <c r="CC625" s="17"/>
      <c r="CD625" s="17"/>
      <c r="CE625" s="27"/>
      <c r="CF625" s="27"/>
      <c r="CG625" s="27"/>
    </row>
    <row r="626" spans="81:85" ht="14.25" customHeight="1">
      <c r="CC626" s="17"/>
      <c r="CD626" s="17"/>
      <c r="CE626" s="27"/>
      <c r="CF626" s="27"/>
      <c r="CG626" s="27"/>
    </row>
    <row r="627" spans="81:85" ht="14.25" customHeight="1">
      <c r="CC627" s="17"/>
      <c r="CD627" s="17"/>
      <c r="CE627" s="27"/>
      <c r="CF627" s="27"/>
      <c r="CG627" s="27"/>
    </row>
    <row r="628" spans="81:85" ht="14.25" customHeight="1">
      <c r="CC628" s="17"/>
      <c r="CD628" s="17"/>
      <c r="CE628" s="27"/>
      <c r="CF628" s="27"/>
      <c r="CG628" s="27"/>
    </row>
    <row r="629" spans="81:85" ht="14.25" customHeight="1">
      <c r="CC629" s="17"/>
      <c r="CD629" s="17"/>
      <c r="CE629" s="27"/>
      <c r="CF629" s="27"/>
      <c r="CG629" s="27"/>
    </row>
    <row r="630" spans="81:85" ht="14.25" customHeight="1">
      <c r="CC630" s="17"/>
      <c r="CD630" s="17"/>
      <c r="CE630" s="27"/>
      <c r="CF630" s="27"/>
      <c r="CG630" s="27"/>
    </row>
    <row r="631" spans="81:85" ht="14.25" customHeight="1">
      <c r="CC631" s="17"/>
      <c r="CD631" s="17"/>
      <c r="CE631" s="27"/>
      <c r="CF631" s="27"/>
      <c r="CG631" s="27"/>
    </row>
    <row r="632" spans="81:85" ht="14.25" customHeight="1">
      <c r="CC632" s="17"/>
      <c r="CD632" s="17"/>
      <c r="CE632" s="27"/>
      <c r="CF632" s="27"/>
      <c r="CG632" s="27"/>
    </row>
    <row r="633" spans="81:85" ht="14.25" customHeight="1">
      <c r="CC633" s="17"/>
      <c r="CD633" s="17"/>
      <c r="CE633" s="27"/>
      <c r="CF633" s="27"/>
      <c r="CG633" s="27"/>
    </row>
    <row r="634" spans="81:85" ht="14.25" customHeight="1">
      <c r="CC634" s="17"/>
      <c r="CD634" s="17"/>
      <c r="CE634" s="27"/>
      <c r="CF634" s="27"/>
      <c r="CG634" s="27"/>
    </row>
    <row r="635" spans="81:85" ht="14.25" customHeight="1">
      <c r="CC635" s="17"/>
      <c r="CD635" s="17"/>
      <c r="CE635" s="27"/>
      <c r="CF635" s="27"/>
      <c r="CG635" s="27"/>
    </row>
    <row r="636" spans="81:85" ht="14.25" customHeight="1">
      <c r="CC636" s="17"/>
      <c r="CD636" s="17"/>
      <c r="CE636" s="27"/>
      <c r="CF636" s="27"/>
      <c r="CG636" s="27"/>
    </row>
    <row r="637" spans="81:85" ht="14.25" customHeight="1">
      <c r="CC637" s="17"/>
      <c r="CD637" s="17"/>
      <c r="CE637" s="27"/>
      <c r="CF637" s="27"/>
      <c r="CG637" s="27"/>
    </row>
    <row r="638" spans="81:85" ht="14.25" customHeight="1">
      <c r="CC638" s="17"/>
      <c r="CD638" s="17"/>
      <c r="CE638" s="27"/>
      <c r="CF638" s="27"/>
      <c r="CG638" s="27"/>
    </row>
    <row r="639" spans="81:85" ht="14.25" customHeight="1">
      <c r="CC639" s="17"/>
      <c r="CD639" s="17"/>
      <c r="CE639" s="27"/>
      <c r="CF639" s="27"/>
      <c r="CG639" s="27"/>
    </row>
    <row r="640" spans="81:85" ht="14.25" customHeight="1">
      <c r="CC640" s="17"/>
      <c r="CD640" s="17"/>
      <c r="CE640" s="27"/>
      <c r="CF640" s="27"/>
      <c r="CG640" s="27"/>
    </row>
    <row r="641" spans="81:85" ht="14.25" customHeight="1">
      <c r="CC641" s="17"/>
      <c r="CD641" s="17"/>
      <c r="CE641" s="27"/>
      <c r="CF641" s="27"/>
      <c r="CG641" s="27"/>
    </row>
    <row r="642" spans="81:85" ht="14.25" customHeight="1">
      <c r="CC642" s="17"/>
      <c r="CD642" s="17"/>
      <c r="CE642" s="27"/>
      <c r="CF642" s="27"/>
      <c r="CG642" s="27"/>
    </row>
    <row r="643" spans="81:85" ht="14.25" customHeight="1">
      <c r="CC643" s="17"/>
      <c r="CD643" s="17"/>
      <c r="CE643" s="27"/>
      <c r="CF643" s="27"/>
      <c r="CG643" s="27"/>
    </row>
    <row r="644" spans="81:85" ht="14.25" customHeight="1">
      <c r="CC644" s="17"/>
      <c r="CD644" s="17"/>
      <c r="CE644" s="27"/>
      <c r="CF644" s="27"/>
      <c r="CG644" s="27"/>
    </row>
    <row r="645" spans="81:85" ht="14.25" customHeight="1">
      <c r="CC645" s="17"/>
      <c r="CD645" s="17"/>
      <c r="CE645" s="27"/>
      <c r="CF645" s="27"/>
      <c r="CG645" s="27"/>
    </row>
    <row r="646" spans="81:85" ht="14.25" customHeight="1">
      <c r="CC646" s="17"/>
      <c r="CD646" s="17"/>
      <c r="CE646" s="27"/>
      <c r="CF646" s="27"/>
      <c r="CG646" s="27"/>
    </row>
    <row r="647" spans="81:85" ht="14.25" customHeight="1">
      <c r="CC647" s="17"/>
      <c r="CD647" s="17"/>
      <c r="CE647" s="27"/>
      <c r="CF647" s="27"/>
      <c r="CG647" s="27"/>
    </row>
    <row r="648" spans="81:85" ht="14.25" customHeight="1">
      <c r="CC648" s="17"/>
      <c r="CD648" s="17"/>
      <c r="CE648" s="27"/>
      <c r="CF648" s="27"/>
      <c r="CG648" s="27"/>
    </row>
    <row r="649" spans="81:85" ht="14.25" customHeight="1">
      <c r="CC649" s="17"/>
      <c r="CD649" s="17"/>
      <c r="CE649" s="27"/>
      <c r="CF649" s="27"/>
      <c r="CG649" s="27"/>
    </row>
    <row r="650" spans="81:85" ht="14.25" customHeight="1">
      <c r="CC650" s="17"/>
      <c r="CD650" s="17"/>
      <c r="CE650" s="27"/>
      <c r="CF650" s="27"/>
      <c r="CG650" s="27"/>
    </row>
    <row r="651" spans="81:85" ht="14.25" customHeight="1">
      <c r="CC651" s="17"/>
      <c r="CD651" s="17"/>
      <c r="CE651" s="27"/>
      <c r="CF651" s="27"/>
      <c r="CG651" s="27"/>
    </row>
    <row r="652" spans="81:85" ht="14.25" customHeight="1">
      <c r="CC652" s="17"/>
      <c r="CD652" s="17"/>
      <c r="CE652" s="27"/>
      <c r="CF652" s="27"/>
      <c r="CG652" s="27"/>
    </row>
    <row r="653" spans="81:85" ht="14.25" customHeight="1">
      <c r="CC653" s="17"/>
      <c r="CD653" s="17"/>
      <c r="CE653" s="27"/>
      <c r="CF653" s="27"/>
      <c r="CG653" s="27"/>
    </row>
    <row r="654" spans="81:85" ht="14.25" customHeight="1">
      <c r="CC654" s="17"/>
      <c r="CD654" s="17"/>
      <c r="CE654" s="27"/>
      <c r="CF654" s="27"/>
      <c r="CG654" s="27"/>
    </row>
    <row r="655" spans="81:85" ht="14.25" customHeight="1">
      <c r="CC655" s="17"/>
      <c r="CD655" s="17"/>
      <c r="CE655" s="27"/>
      <c r="CF655" s="27"/>
      <c r="CG655" s="27"/>
    </row>
    <row r="656" spans="81:85" ht="14.25" customHeight="1">
      <c r="CC656" s="17"/>
      <c r="CD656" s="17"/>
      <c r="CE656" s="27"/>
      <c r="CF656" s="27"/>
      <c r="CG656" s="27"/>
    </row>
    <row r="657" spans="81:85" ht="14.25" customHeight="1">
      <c r="CC657" s="17"/>
      <c r="CD657" s="17"/>
      <c r="CE657" s="27"/>
      <c r="CF657" s="27"/>
      <c r="CG657" s="27"/>
    </row>
    <row r="658" spans="81:85" ht="14.25" customHeight="1">
      <c r="CC658" s="17"/>
      <c r="CD658" s="17"/>
      <c r="CE658" s="27"/>
      <c r="CF658" s="27"/>
      <c r="CG658" s="27"/>
    </row>
    <row r="659" spans="81:85" ht="14.25" customHeight="1">
      <c r="CC659" s="17"/>
      <c r="CD659" s="17"/>
      <c r="CE659" s="27"/>
      <c r="CF659" s="27"/>
      <c r="CG659" s="27"/>
    </row>
    <row r="660" spans="81:85" ht="14.25" customHeight="1">
      <c r="CC660" s="17"/>
      <c r="CD660" s="17"/>
      <c r="CE660" s="27"/>
      <c r="CF660" s="27"/>
      <c r="CG660" s="27"/>
    </row>
    <row r="661" spans="81:85" ht="14.25" customHeight="1">
      <c r="CC661" s="17"/>
      <c r="CD661" s="17"/>
      <c r="CE661" s="27"/>
      <c r="CF661" s="27"/>
      <c r="CG661" s="27"/>
    </row>
    <row r="662" spans="81:85" ht="14.25" customHeight="1">
      <c r="CC662" s="17"/>
      <c r="CD662" s="17"/>
      <c r="CE662" s="27"/>
      <c r="CF662" s="27"/>
      <c r="CG662" s="27"/>
    </row>
    <row r="663" spans="81:85" ht="14.25" customHeight="1">
      <c r="CC663" s="17"/>
      <c r="CD663" s="17"/>
      <c r="CE663" s="27"/>
      <c r="CF663" s="27"/>
      <c r="CG663" s="27"/>
    </row>
    <row r="664" spans="81:85" ht="14.25" customHeight="1">
      <c r="CC664" s="17"/>
      <c r="CD664" s="17"/>
      <c r="CE664" s="27"/>
      <c r="CF664" s="27"/>
      <c r="CG664" s="27"/>
    </row>
    <row r="665" spans="81:85" ht="14.25" customHeight="1">
      <c r="CC665" s="17"/>
      <c r="CD665" s="17"/>
      <c r="CE665" s="27"/>
      <c r="CF665" s="27"/>
      <c r="CG665" s="27"/>
    </row>
    <row r="666" spans="81:85" ht="14.25" customHeight="1">
      <c r="CC666" s="17"/>
      <c r="CD666" s="17"/>
      <c r="CE666" s="27"/>
      <c r="CF666" s="27"/>
      <c r="CG666" s="27"/>
    </row>
    <row r="667" spans="81:85" ht="14.25" customHeight="1">
      <c r="CC667" s="17"/>
      <c r="CD667" s="17"/>
      <c r="CE667" s="27"/>
      <c r="CF667" s="27"/>
      <c r="CG667" s="27"/>
    </row>
    <row r="668" spans="81:85" ht="14.25" customHeight="1">
      <c r="CC668" s="17"/>
      <c r="CD668" s="17"/>
      <c r="CE668" s="27"/>
      <c r="CF668" s="27"/>
      <c r="CG668" s="27"/>
    </row>
    <row r="669" spans="81:85" ht="14.25" customHeight="1">
      <c r="CC669" s="17"/>
      <c r="CD669" s="17"/>
      <c r="CE669" s="27"/>
      <c r="CF669" s="27"/>
      <c r="CG669" s="27"/>
    </row>
    <row r="670" spans="81:85" ht="14.25" customHeight="1">
      <c r="CC670" s="17"/>
      <c r="CD670" s="17"/>
      <c r="CE670" s="27"/>
      <c r="CF670" s="27"/>
      <c r="CG670" s="27"/>
    </row>
    <row r="671" spans="81:85" ht="14.25" customHeight="1">
      <c r="CC671" s="17"/>
      <c r="CD671" s="17"/>
      <c r="CE671" s="27"/>
      <c r="CF671" s="27"/>
      <c r="CG671" s="27"/>
    </row>
    <row r="672" spans="81:85" ht="14.25" customHeight="1">
      <c r="CC672" s="17"/>
      <c r="CD672" s="17"/>
      <c r="CE672" s="27"/>
      <c r="CF672" s="27"/>
      <c r="CG672" s="27"/>
    </row>
    <row r="673" spans="81:85" ht="14.25" customHeight="1">
      <c r="CC673" s="17"/>
      <c r="CD673" s="17"/>
      <c r="CE673" s="27"/>
      <c r="CF673" s="27"/>
      <c r="CG673" s="27"/>
    </row>
    <row r="674" spans="81:85" ht="14.25" customHeight="1">
      <c r="CC674" s="17"/>
      <c r="CD674" s="17"/>
      <c r="CE674" s="27"/>
      <c r="CF674" s="27"/>
      <c r="CG674" s="27"/>
    </row>
    <row r="675" spans="81:85" ht="14.25" customHeight="1">
      <c r="CC675" s="17"/>
      <c r="CD675" s="17"/>
      <c r="CE675" s="27"/>
      <c r="CF675" s="27"/>
      <c r="CG675" s="27"/>
    </row>
    <row r="676" spans="81:85" ht="14.25" customHeight="1">
      <c r="CC676" s="17"/>
      <c r="CD676" s="17"/>
      <c r="CE676" s="27"/>
      <c r="CF676" s="27"/>
      <c r="CG676" s="27"/>
    </row>
    <row r="677" spans="81:85" ht="14.25" customHeight="1">
      <c r="CC677" s="17"/>
      <c r="CD677" s="17"/>
      <c r="CE677" s="27"/>
      <c r="CF677" s="27"/>
      <c r="CG677" s="27"/>
    </row>
    <row r="678" spans="81:85" ht="14.25" customHeight="1">
      <c r="CC678" s="17"/>
      <c r="CD678" s="17"/>
      <c r="CE678" s="27"/>
      <c r="CF678" s="27"/>
      <c r="CG678" s="27"/>
    </row>
    <row r="679" spans="81:85" ht="14.25" customHeight="1">
      <c r="CC679" s="17"/>
      <c r="CD679" s="17"/>
      <c r="CE679" s="27"/>
      <c r="CF679" s="27"/>
      <c r="CG679" s="27"/>
    </row>
    <row r="680" spans="81:85" ht="14.25" customHeight="1">
      <c r="CC680" s="17"/>
      <c r="CD680" s="17"/>
      <c r="CE680" s="27"/>
      <c r="CF680" s="27"/>
      <c r="CG680" s="27"/>
    </row>
    <row r="681" spans="81:85" ht="14.25" customHeight="1">
      <c r="CC681" s="17"/>
      <c r="CD681" s="17"/>
      <c r="CE681" s="27"/>
      <c r="CF681" s="27"/>
      <c r="CG681" s="27"/>
    </row>
    <row r="682" spans="81:85" ht="14.25" customHeight="1">
      <c r="CC682" s="17"/>
      <c r="CD682" s="17"/>
      <c r="CE682" s="27"/>
      <c r="CF682" s="27"/>
      <c r="CG682" s="27"/>
    </row>
    <row r="683" spans="81:85" ht="14.25" customHeight="1">
      <c r="CC683" s="17"/>
      <c r="CD683" s="17"/>
      <c r="CE683" s="27"/>
      <c r="CF683" s="27"/>
      <c r="CG683" s="27"/>
    </row>
    <row r="684" spans="81:85" ht="14.25" customHeight="1">
      <c r="CC684" s="17"/>
      <c r="CD684" s="17"/>
      <c r="CE684" s="27"/>
      <c r="CF684" s="27"/>
      <c r="CG684" s="27"/>
    </row>
    <row r="685" spans="81:85" ht="14.25" customHeight="1">
      <c r="CC685" s="17"/>
      <c r="CD685" s="17"/>
      <c r="CE685" s="27"/>
      <c r="CF685" s="27"/>
      <c r="CG685" s="27"/>
    </row>
    <row r="686" spans="81:85" ht="14.25" customHeight="1">
      <c r="CC686" s="17"/>
      <c r="CD686" s="17"/>
      <c r="CE686" s="27"/>
      <c r="CF686" s="27"/>
      <c r="CG686" s="27"/>
    </row>
    <row r="687" spans="81:85" ht="14.25" customHeight="1">
      <c r="CC687" s="17"/>
      <c r="CD687" s="17"/>
      <c r="CE687" s="27"/>
      <c r="CF687" s="27"/>
      <c r="CG687" s="27"/>
    </row>
    <row r="688" spans="81:85" ht="14.25" customHeight="1">
      <c r="CC688" s="17"/>
      <c r="CD688" s="17"/>
      <c r="CE688" s="27"/>
      <c r="CF688" s="27"/>
      <c r="CG688" s="27"/>
    </row>
    <row r="689" spans="81:85" ht="14.25" customHeight="1">
      <c r="CC689" s="17"/>
      <c r="CD689" s="17"/>
      <c r="CE689" s="27"/>
      <c r="CF689" s="27"/>
      <c r="CG689" s="27"/>
    </row>
    <row r="690" spans="81:85" ht="14.25" customHeight="1">
      <c r="CC690" s="17"/>
      <c r="CD690" s="17"/>
      <c r="CE690" s="27"/>
      <c r="CF690" s="27"/>
      <c r="CG690" s="27"/>
    </row>
    <row r="691" spans="81:85" ht="14.25" customHeight="1">
      <c r="CC691" s="17"/>
      <c r="CD691" s="17"/>
      <c r="CE691" s="27"/>
      <c r="CF691" s="27"/>
      <c r="CG691" s="27"/>
    </row>
    <row r="692" spans="81:85" ht="14.25" customHeight="1">
      <c r="CC692" s="17"/>
      <c r="CD692" s="17"/>
      <c r="CE692" s="27"/>
      <c r="CF692" s="27"/>
      <c r="CG692" s="27"/>
    </row>
    <row r="693" spans="81:85" ht="14.25" customHeight="1">
      <c r="CC693" s="17"/>
      <c r="CD693" s="17"/>
      <c r="CE693" s="27"/>
      <c r="CF693" s="27"/>
      <c r="CG693" s="27"/>
    </row>
    <row r="694" spans="81:85" ht="14.25" customHeight="1">
      <c r="CC694" s="17"/>
      <c r="CD694" s="17"/>
      <c r="CE694" s="27"/>
      <c r="CF694" s="27"/>
      <c r="CG694" s="27"/>
    </row>
    <row r="695" spans="81:85" ht="14.25" customHeight="1">
      <c r="CC695" s="17"/>
      <c r="CD695" s="17"/>
      <c r="CE695" s="27"/>
      <c r="CF695" s="27"/>
      <c r="CG695" s="27"/>
    </row>
    <row r="696" spans="81:85" ht="14.25" customHeight="1">
      <c r="CC696" s="17"/>
      <c r="CD696" s="17"/>
      <c r="CE696" s="27"/>
      <c r="CF696" s="27"/>
      <c r="CG696" s="27"/>
    </row>
    <row r="697" spans="81:85" ht="14.25" customHeight="1">
      <c r="CC697" s="17"/>
      <c r="CD697" s="17"/>
      <c r="CE697" s="27"/>
      <c r="CF697" s="27"/>
      <c r="CG697" s="27"/>
    </row>
    <row r="698" spans="81:85" ht="14.25" customHeight="1">
      <c r="CC698" s="17"/>
      <c r="CD698" s="17"/>
      <c r="CE698" s="27"/>
      <c r="CF698" s="27"/>
      <c r="CG698" s="27"/>
    </row>
    <row r="699" spans="81:85" ht="14.25" customHeight="1">
      <c r="CC699" s="17"/>
      <c r="CD699" s="17"/>
      <c r="CE699" s="27"/>
      <c r="CF699" s="27"/>
      <c r="CG699" s="27"/>
    </row>
    <row r="700" spans="81:85" ht="14.25" customHeight="1">
      <c r="CC700" s="17"/>
      <c r="CD700" s="17"/>
      <c r="CE700" s="27"/>
      <c r="CF700" s="27"/>
      <c r="CG700" s="27"/>
    </row>
    <row r="701" spans="81:85" ht="14.25" customHeight="1">
      <c r="CC701" s="17"/>
      <c r="CD701" s="17"/>
      <c r="CE701" s="27"/>
      <c r="CF701" s="27"/>
      <c r="CG701" s="27"/>
    </row>
    <row r="702" spans="81:85" ht="14.25" customHeight="1">
      <c r="CC702" s="17"/>
      <c r="CD702" s="17"/>
      <c r="CE702" s="27"/>
      <c r="CF702" s="27"/>
      <c r="CG702" s="27"/>
    </row>
    <row r="703" spans="81:85" ht="14.25" customHeight="1">
      <c r="CC703" s="17"/>
      <c r="CD703" s="17"/>
      <c r="CE703" s="27"/>
      <c r="CF703" s="27"/>
      <c r="CG703" s="27"/>
    </row>
    <row r="704" spans="81:85" ht="14.25" customHeight="1">
      <c r="CC704" s="17"/>
      <c r="CD704" s="17"/>
      <c r="CE704" s="27"/>
      <c r="CF704" s="27"/>
      <c r="CG704" s="27"/>
    </row>
    <row r="705" spans="81:85" ht="14.25" customHeight="1">
      <c r="CC705" s="17"/>
      <c r="CD705" s="17"/>
      <c r="CE705" s="27"/>
      <c r="CF705" s="27"/>
      <c r="CG705" s="27"/>
    </row>
    <row r="706" spans="81:85" ht="14.25" customHeight="1">
      <c r="CC706" s="17"/>
      <c r="CD706" s="17"/>
      <c r="CE706" s="27"/>
      <c r="CF706" s="27"/>
      <c r="CG706" s="27"/>
    </row>
    <row r="707" spans="81:85" ht="14.25" customHeight="1">
      <c r="CC707" s="17"/>
      <c r="CD707" s="17"/>
      <c r="CE707" s="27"/>
      <c r="CF707" s="27"/>
      <c r="CG707" s="27"/>
    </row>
    <row r="708" spans="81:85" ht="14.25" customHeight="1">
      <c r="CC708" s="17"/>
      <c r="CD708" s="17"/>
      <c r="CE708" s="27"/>
      <c r="CF708" s="27"/>
      <c r="CG708" s="27"/>
    </row>
    <row r="709" spans="81:85" ht="14.25" customHeight="1">
      <c r="CC709" s="17"/>
      <c r="CD709" s="17"/>
      <c r="CE709" s="27"/>
      <c r="CF709" s="27"/>
      <c r="CG709" s="27"/>
    </row>
    <row r="710" spans="81:85" ht="14.25" customHeight="1">
      <c r="CC710" s="17"/>
      <c r="CD710" s="17"/>
      <c r="CE710" s="27"/>
      <c r="CF710" s="27"/>
      <c r="CG710" s="27"/>
    </row>
    <row r="711" spans="81:85" ht="14.25" customHeight="1">
      <c r="CC711" s="17"/>
      <c r="CD711" s="17"/>
      <c r="CE711" s="27"/>
      <c r="CF711" s="27"/>
      <c r="CG711" s="27"/>
    </row>
    <row r="712" spans="81:85" ht="14.25" customHeight="1">
      <c r="CC712" s="17"/>
      <c r="CD712" s="17"/>
      <c r="CE712" s="27"/>
      <c r="CF712" s="27"/>
      <c r="CG712" s="27"/>
    </row>
    <row r="713" spans="81:85" ht="14.25" customHeight="1">
      <c r="CC713" s="17"/>
      <c r="CD713" s="17"/>
      <c r="CE713" s="27"/>
      <c r="CF713" s="27"/>
      <c r="CG713" s="27"/>
    </row>
    <row r="714" spans="81:85" ht="14.25" customHeight="1">
      <c r="CC714" s="17"/>
      <c r="CD714" s="17"/>
      <c r="CE714" s="27"/>
      <c r="CF714" s="27"/>
      <c r="CG714" s="27"/>
    </row>
    <row r="715" spans="81:85" ht="14.25" customHeight="1">
      <c r="CC715" s="17"/>
      <c r="CD715" s="17"/>
      <c r="CE715" s="27"/>
      <c r="CF715" s="27"/>
      <c r="CG715" s="27"/>
    </row>
    <row r="716" spans="81:85" ht="14.25" customHeight="1">
      <c r="CC716" s="17"/>
      <c r="CD716" s="17"/>
      <c r="CE716" s="27"/>
      <c r="CF716" s="27"/>
      <c r="CG716" s="27"/>
    </row>
    <row r="717" spans="81:85" ht="14.25" customHeight="1">
      <c r="CC717" s="17"/>
      <c r="CD717" s="17"/>
      <c r="CE717" s="27"/>
      <c r="CF717" s="27"/>
      <c r="CG717" s="27"/>
    </row>
    <row r="718" spans="81:85" ht="14.25" customHeight="1">
      <c r="CC718" s="17"/>
      <c r="CD718" s="17"/>
      <c r="CE718" s="27"/>
      <c r="CF718" s="27"/>
      <c r="CG718" s="27"/>
    </row>
    <row r="719" spans="81:85" ht="14.25" customHeight="1">
      <c r="CC719" s="17"/>
      <c r="CD719" s="17"/>
      <c r="CE719" s="27"/>
      <c r="CF719" s="27"/>
      <c r="CG719" s="27"/>
    </row>
    <row r="720" spans="81:85" ht="14.25" customHeight="1">
      <c r="CC720" s="17"/>
      <c r="CD720" s="17"/>
      <c r="CE720" s="27"/>
      <c r="CF720" s="27"/>
      <c r="CG720" s="27"/>
    </row>
    <row r="721" spans="81:85" ht="14.25" customHeight="1">
      <c r="CC721" s="17"/>
      <c r="CD721" s="17"/>
      <c r="CE721" s="27"/>
      <c r="CF721" s="27"/>
      <c r="CG721" s="27"/>
    </row>
    <row r="722" spans="81:85" ht="14.25" customHeight="1">
      <c r="CC722" s="17"/>
      <c r="CD722" s="17"/>
      <c r="CE722" s="27"/>
      <c r="CF722" s="27"/>
      <c r="CG722" s="27"/>
    </row>
    <row r="723" spans="81:85" ht="14.25" customHeight="1">
      <c r="CC723" s="17"/>
      <c r="CD723" s="17"/>
      <c r="CE723" s="27"/>
      <c r="CF723" s="27"/>
      <c r="CG723" s="27"/>
    </row>
    <row r="724" spans="81:85" ht="14.25" customHeight="1">
      <c r="CC724" s="17"/>
      <c r="CD724" s="17"/>
      <c r="CE724" s="27"/>
      <c r="CF724" s="27"/>
      <c r="CG724" s="27"/>
    </row>
    <row r="725" spans="81:85" ht="14.25" customHeight="1">
      <c r="CC725" s="17"/>
      <c r="CD725" s="17"/>
      <c r="CE725" s="27"/>
      <c r="CF725" s="27"/>
      <c r="CG725" s="27"/>
    </row>
    <row r="726" spans="81:85" ht="14.25" customHeight="1">
      <c r="CC726" s="17"/>
      <c r="CD726" s="17"/>
      <c r="CE726" s="27"/>
      <c r="CF726" s="27"/>
      <c r="CG726" s="27"/>
    </row>
    <row r="727" spans="81:85" ht="14.25" customHeight="1">
      <c r="CC727" s="17"/>
      <c r="CD727" s="17"/>
      <c r="CE727" s="27"/>
      <c r="CF727" s="27"/>
      <c r="CG727" s="27"/>
    </row>
    <row r="728" spans="81:85" ht="14.25" customHeight="1">
      <c r="CC728" s="17"/>
      <c r="CD728" s="17"/>
      <c r="CE728" s="27"/>
      <c r="CF728" s="27"/>
      <c r="CG728" s="27"/>
    </row>
    <row r="729" spans="81:85" ht="14.25" customHeight="1">
      <c r="CC729" s="17"/>
      <c r="CD729" s="17"/>
      <c r="CE729" s="27"/>
      <c r="CF729" s="27"/>
      <c r="CG729" s="27"/>
    </row>
    <row r="730" spans="81:85" ht="14.25" customHeight="1">
      <c r="CC730" s="17"/>
      <c r="CD730" s="17"/>
      <c r="CE730" s="27"/>
      <c r="CF730" s="27"/>
      <c r="CG730" s="27"/>
    </row>
    <row r="731" spans="81:85" ht="14.25" customHeight="1">
      <c r="CC731" s="17"/>
      <c r="CD731" s="17"/>
      <c r="CE731" s="27"/>
      <c r="CF731" s="27"/>
      <c r="CG731" s="27"/>
    </row>
    <row r="732" spans="81:85" ht="14.25" customHeight="1">
      <c r="CC732" s="17"/>
      <c r="CD732" s="17"/>
      <c r="CE732" s="27"/>
      <c r="CF732" s="27"/>
      <c r="CG732" s="27"/>
    </row>
    <row r="733" spans="81:85" ht="14.25" customHeight="1">
      <c r="CC733" s="17"/>
      <c r="CD733" s="17"/>
      <c r="CE733" s="27"/>
      <c r="CF733" s="27"/>
      <c r="CG733" s="27"/>
    </row>
    <row r="734" spans="81:85" ht="14.25" customHeight="1">
      <c r="CC734" s="17"/>
      <c r="CD734" s="17"/>
      <c r="CE734" s="27"/>
      <c r="CF734" s="27"/>
      <c r="CG734" s="27"/>
    </row>
    <row r="735" spans="81:85" ht="14.25" customHeight="1">
      <c r="CC735" s="17"/>
      <c r="CD735" s="17"/>
      <c r="CE735" s="27"/>
      <c r="CF735" s="27"/>
      <c r="CG735" s="27"/>
    </row>
    <row r="736" spans="81:85" ht="14.25" customHeight="1">
      <c r="CC736" s="17"/>
      <c r="CD736" s="17"/>
      <c r="CE736" s="27"/>
      <c r="CF736" s="27"/>
      <c r="CG736" s="27"/>
    </row>
    <row r="737" spans="81:85" ht="14.25" customHeight="1">
      <c r="CC737" s="17"/>
      <c r="CD737" s="17"/>
      <c r="CE737" s="27"/>
      <c r="CF737" s="27"/>
      <c r="CG737" s="27"/>
    </row>
    <row r="738" spans="81:85" ht="14.25" customHeight="1">
      <c r="CC738" s="17"/>
      <c r="CD738" s="17"/>
      <c r="CE738" s="27"/>
      <c r="CF738" s="27"/>
      <c r="CG738" s="27"/>
    </row>
    <row r="739" spans="81:85" ht="14.25" customHeight="1">
      <c r="CC739" s="17"/>
      <c r="CD739" s="17"/>
      <c r="CE739" s="27"/>
      <c r="CF739" s="27"/>
      <c r="CG739" s="27"/>
    </row>
    <row r="740" spans="81:85" ht="14.25" customHeight="1">
      <c r="CC740" s="17"/>
      <c r="CD740" s="17"/>
      <c r="CE740" s="27"/>
      <c r="CF740" s="27"/>
      <c r="CG740" s="27"/>
    </row>
    <row r="741" spans="81:85" ht="14.25" customHeight="1">
      <c r="CC741" s="17"/>
      <c r="CD741" s="17"/>
      <c r="CE741" s="27"/>
      <c r="CF741" s="27"/>
      <c r="CG741" s="27"/>
    </row>
    <row r="742" spans="81:85" ht="14.25" customHeight="1">
      <c r="CC742" s="17"/>
      <c r="CD742" s="17"/>
      <c r="CE742" s="27"/>
      <c r="CF742" s="27"/>
      <c r="CG742" s="27"/>
    </row>
    <row r="743" spans="81:85" ht="14.25" customHeight="1">
      <c r="CC743" s="17"/>
      <c r="CD743" s="17"/>
      <c r="CE743" s="27"/>
      <c r="CF743" s="27"/>
      <c r="CG743" s="27"/>
    </row>
    <row r="744" spans="81:85" ht="14.25" customHeight="1">
      <c r="CC744" s="17"/>
      <c r="CD744" s="17"/>
      <c r="CE744" s="27"/>
      <c r="CF744" s="27"/>
      <c r="CG744" s="27"/>
    </row>
    <row r="745" spans="81:85" ht="14.25" customHeight="1">
      <c r="CC745" s="17"/>
      <c r="CD745" s="17"/>
      <c r="CE745" s="27"/>
      <c r="CF745" s="27"/>
      <c r="CG745" s="27"/>
    </row>
    <row r="746" spans="81:85" ht="14.25" customHeight="1">
      <c r="CC746" s="17"/>
      <c r="CD746" s="17"/>
      <c r="CE746" s="27"/>
      <c r="CF746" s="27"/>
      <c r="CG746" s="27"/>
    </row>
    <row r="747" spans="81:85" ht="14.25" customHeight="1">
      <c r="CC747" s="17"/>
      <c r="CD747" s="17"/>
      <c r="CE747" s="27"/>
      <c r="CF747" s="27"/>
      <c r="CG747" s="27"/>
    </row>
    <row r="748" spans="81:85" ht="14.25" customHeight="1">
      <c r="CC748" s="17"/>
      <c r="CD748" s="17"/>
      <c r="CE748" s="27"/>
      <c r="CF748" s="27"/>
      <c r="CG748" s="27"/>
    </row>
    <row r="749" spans="81:85" ht="14.25" customHeight="1">
      <c r="CC749" s="17"/>
      <c r="CD749" s="17"/>
      <c r="CE749" s="27"/>
      <c r="CF749" s="27"/>
      <c r="CG749" s="27"/>
    </row>
    <row r="750" spans="81:85" ht="14.25" customHeight="1">
      <c r="CC750" s="17"/>
      <c r="CD750" s="17"/>
      <c r="CE750" s="27"/>
      <c r="CF750" s="27"/>
      <c r="CG750" s="27"/>
    </row>
    <row r="751" spans="81:85" ht="14.25" customHeight="1">
      <c r="CC751" s="17"/>
      <c r="CD751" s="17"/>
      <c r="CE751" s="27"/>
      <c r="CF751" s="27"/>
      <c r="CG751" s="27"/>
    </row>
    <row r="752" spans="81:85" ht="14.25" customHeight="1">
      <c r="CC752" s="17"/>
      <c r="CD752" s="17"/>
      <c r="CE752" s="27"/>
      <c r="CF752" s="27"/>
      <c r="CG752" s="27"/>
    </row>
    <row r="753" spans="81:85" ht="14.25" customHeight="1">
      <c r="CC753" s="17"/>
      <c r="CD753" s="17"/>
      <c r="CE753" s="27"/>
      <c r="CF753" s="27"/>
      <c r="CG753" s="27"/>
    </row>
    <row r="754" spans="81:85" ht="14.25" customHeight="1">
      <c r="CC754" s="17"/>
      <c r="CD754" s="17"/>
      <c r="CE754" s="27"/>
      <c r="CF754" s="27"/>
      <c r="CG754" s="27"/>
    </row>
    <row r="755" spans="81:85" ht="14.25" customHeight="1">
      <c r="CC755" s="17"/>
      <c r="CD755" s="17"/>
      <c r="CE755" s="27"/>
      <c r="CF755" s="27"/>
      <c r="CG755" s="27"/>
    </row>
    <row r="756" spans="81:85" ht="14.25" customHeight="1">
      <c r="CC756" s="17"/>
      <c r="CD756" s="17"/>
      <c r="CE756" s="27"/>
      <c r="CF756" s="27"/>
      <c r="CG756" s="27"/>
    </row>
    <row r="757" spans="81:85" ht="14.25" customHeight="1">
      <c r="CC757" s="17"/>
      <c r="CD757" s="17"/>
      <c r="CE757" s="27"/>
      <c r="CF757" s="27"/>
      <c r="CG757" s="27"/>
    </row>
    <row r="758" spans="81:85" ht="14.25" customHeight="1">
      <c r="CC758" s="17"/>
      <c r="CD758" s="17"/>
      <c r="CE758" s="27"/>
      <c r="CF758" s="27"/>
      <c r="CG758" s="27"/>
    </row>
    <row r="759" spans="81:85" ht="14.25" customHeight="1">
      <c r="CC759" s="17"/>
      <c r="CD759" s="17"/>
      <c r="CE759" s="27"/>
      <c r="CF759" s="27"/>
      <c r="CG759" s="27"/>
    </row>
    <row r="760" spans="81:85" ht="14.25" customHeight="1">
      <c r="CC760" s="17"/>
      <c r="CD760" s="17"/>
      <c r="CE760" s="27"/>
      <c r="CF760" s="27"/>
      <c r="CG760" s="27"/>
    </row>
    <row r="761" spans="81:85" ht="14.25" customHeight="1">
      <c r="CC761" s="17"/>
      <c r="CD761" s="17"/>
      <c r="CE761" s="27"/>
      <c r="CF761" s="27"/>
      <c r="CG761" s="27"/>
    </row>
    <row r="762" spans="81:85" ht="14.25" customHeight="1">
      <c r="CC762" s="17"/>
      <c r="CD762" s="17"/>
      <c r="CE762" s="27"/>
      <c r="CF762" s="27"/>
      <c r="CG762" s="27"/>
    </row>
    <row r="763" spans="81:85" ht="14.25" customHeight="1">
      <c r="CC763" s="17"/>
      <c r="CD763" s="17"/>
      <c r="CE763" s="27"/>
      <c r="CF763" s="27"/>
      <c r="CG763" s="27"/>
    </row>
    <row r="764" spans="81:85" ht="14.25" customHeight="1">
      <c r="CC764" s="17"/>
      <c r="CD764" s="17"/>
      <c r="CE764" s="27"/>
      <c r="CF764" s="27"/>
      <c r="CG764" s="27"/>
    </row>
    <row r="765" spans="81:85" ht="14.25" customHeight="1">
      <c r="CC765" s="17"/>
      <c r="CD765" s="17"/>
      <c r="CE765" s="27"/>
      <c r="CF765" s="27"/>
      <c r="CG765" s="27"/>
    </row>
    <row r="766" spans="81:85" ht="14.25" customHeight="1">
      <c r="CC766" s="17"/>
      <c r="CD766" s="17"/>
      <c r="CE766" s="27"/>
      <c r="CF766" s="27"/>
      <c r="CG766" s="27"/>
    </row>
    <row r="767" spans="81:85" ht="14.25" customHeight="1">
      <c r="CC767" s="17"/>
      <c r="CD767" s="17"/>
      <c r="CE767" s="27"/>
      <c r="CF767" s="27"/>
      <c r="CG767" s="27"/>
    </row>
    <row r="768" spans="81:85" ht="14.25" customHeight="1">
      <c r="CC768" s="17"/>
      <c r="CD768" s="17"/>
      <c r="CE768" s="27"/>
      <c r="CF768" s="27"/>
      <c r="CG768" s="27"/>
    </row>
    <row r="769" spans="81:85" ht="14.25" customHeight="1">
      <c r="CC769" s="17"/>
      <c r="CD769" s="17"/>
      <c r="CE769" s="27"/>
      <c r="CF769" s="27"/>
      <c r="CG769" s="27"/>
    </row>
    <row r="770" spans="81:85" ht="14.25" customHeight="1">
      <c r="CC770" s="17"/>
      <c r="CD770" s="17"/>
      <c r="CE770" s="27"/>
      <c r="CF770" s="27"/>
      <c r="CG770" s="27"/>
    </row>
    <row r="771" spans="81:85" ht="14.25" customHeight="1">
      <c r="CC771" s="17"/>
      <c r="CD771" s="17"/>
      <c r="CE771" s="27"/>
      <c r="CF771" s="27"/>
      <c r="CG771" s="27"/>
    </row>
    <row r="772" spans="81:85" ht="14.25" customHeight="1">
      <c r="CC772" s="17"/>
      <c r="CD772" s="17"/>
      <c r="CE772" s="27"/>
      <c r="CF772" s="27"/>
      <c r="CG772" s="27"/>
    </row>
    <row r="773" spans="81:85" ht="14.25" customHeight="1">
      <c r="CC773" s="17"/>
      <c r="CD773" s="17"/>
      <c r="CE773" s="27"/>
      <c r="CF773" s="27"/>
      <c r="CG773" s="27"/>
    </row>
    <row r="774" spans="81:85" ht="14.25" customHeight="1">
      <c r="CC774" s="17"/>
      <c r="CD774" s="17"/>
      <c r="CE774" s="27"/>
      <c r="CF774" s="27"/>
      <c r="CG774" s="27"/>
    </row>
    <row r="775" spans="81:85" ht="14.25" customHeight="1">
      <c r="CC775" s="17"/>
      <c r="CD775" s="17"/>
      <c r="CE775" s="27"/>
      <c r="CF775" s="27"/>
      <c r="CG775" s="27"/>
    </row>
    <row r="776" spans="81:85" ht="14.25" customHeight="1">
      <c r="CC776" s="17"/>
      <c r="CD776" s="17"/>
      <c r="CE776" s="27"/>
      <c r="CF776" s="27"/>
      <c r="CG776" s="27"/>
    </row>
    <row r="777" spans="81:85" ht="14.25" customHeight="1">
      <c r="CC777" s="17"/>
      <c r="CD777" s="17"/>
      <c r="CE777" s="27"/>
      <c r="CF777" s="27"/>
      <c r="CG777" s="27"/>
    </row>
    <row r="778" spans="81:85" ht="14.25" customHeight="1">
      <c r="CC778" s="17"/>
      <c r="CD778" s="17"/>
      <c r="CE778" s="27"/>
      <c r="CF778" s="27"/>
      <c r="CG778" s="27"/>
    </row>
    <row r="779" spans="81:85" ht="14.25" customHeight="1">
      <c r="CC779" s="17"/>
      <c r="CD779" s="17"/>
      <c r="CE779" s="27"/>
      <c r="CF779" s="27"/>
      <c r="CG779" s="27"/>
    </row>
    <row r="780" spans="81:85" ht="14.25" customHeight="1">
      <c r="CC780" s="17"/>
      <c r="CD780" s="17"/>
      <c r="CE780" s="27"/>
      <c r="CF780" s="27"/>
      <c r="CG780" s="27"/>
    </row>
    <row r="781" spans="81:85" ht="14.25" customHeight="1">
      <c r="CC781" s="17"/>
      <c r="CD781" s="17"/>
      <c r="CE781" s="27"/>
      <c r="CF781" s="27"/>
      <c r="CG781" s="27"/>
    </row>
    <row r="782" spans="81:85" ht="14.25" customHeight="1">
      <c r="CC782" s="17"/>
      <c r="CD782" s="17"/>
      <c r="CE782" s="27"/>
      <c r="CF782" s="27"/>
      <c r="CG782" s="27"/>
    </row>
    <row r="783" spans="81:85" ht="14.25" customHeight="1">
      <c r="CC783" s="17"/>
      <c r="CD783" s="17"/>
      <c r="CE783" s="27"/>
      <c r="CF783" s="27"/>
      <c r="CG783" s="27"/>
    </row>
    <row r="784" spans="81:85" ht="14.25" customHeight="1">
      <c r="CC784" s="17"/>
      <c r="CD784" s="17"/>
      <c r="CE784" s="27"/>
      <c r="CF784" s="27"/>
      <c r="CG784" s="27"/>
    </row>
    <row r="785" spans="81:85" ht="14.25" customHeight="1">
      <c r="CC785" s="17"/>
      <c r="CD785" s="17"/>
      <c r="CE785" s="27"/>
      <c r="CF785" s="27"/>
      <c r="CG785" s="27"/>
    </row>
    <row r="786" spans="81:85" ht="14.25" customHeight="1">
      <c r="CC786" s="17"/>
      <c r="CD786" s="17"/>
      <c r="CE786" s="27"/>
      <c r="CF786" s="27"/>
      <c r="CG786" s="27"/>
    </row>
    <row r="787" spans="81:85" ht="14.25" customHeight="1">
      <c r="CC787" s="17"/>
      <c r="CD787" s="17"/>
      <c r="CE787" s="27"/>
      <c r="CF787" s="27"/>
      <c r="CG787" s="27"/>
    </row>
    <row r="788" spans="81:85" ht="14.25" customHeight="1">
      <c r="CC788" s="17"/>
      <c r="CD788" s="17"/>
      <c r="CE788" s="27"/>
      <c r="CF788" s="27"/>
      <c r="CG788" s="27"/>
    </row>
    <row r="789" spans="81:85" ht="14.25" customHeight="1">
      <c r="CC789" s="17"/>
      <c r="CD789" s="17"/>
      <c r="CE789" s="27"/>
      <c r="CF789" s="27"/>
      <c r="CG789" s="27"/>
    </row>
    <row r="790" spans="81:85" ht="14.25" customHeight="1">
      <c r="CC790" s="17"/>
      <c r="CD790" s="17"/>
      <c r="CE790" s="27"/>
      <c r="CF790" s="27"/>
      <c r="CG790" s="27"/>
    </row>
    <row r="791" spans="81:85" ht="14.25" customHeight="1">
      <c r="CC791" s="17"/>
      <c r="CD791" s="17"/>
      <c r="CE791" s="27"/>
      <c r="CF791" s="27"/>
      <c r="CG791" s="27"/>
    </row>
    <row r="792" spans="81:85" ht="14.25" customHeight="1">
      <c r="CC792" s="17"/>
      <c r="CD792" s="17"/>
      <c r="CE792" s="27"/>
      <c r="CF792" s="27"/>
      <c r="CG792" s="27"/>
    </row>
    <row r="793" spans="81:85" ht="14.25" customHeight="1">
      <c r="CC793" s="17"/>
      <c r="CD793" s="17"/>
      <c r="CE793" s="27"/>
      <c r="CF793" s="27"/>
      <c r="CG793" s="27"/>
    </row>
    <row r="794" spans="81:85" ht="14.25" customHeight="1">
      <c r="CC794" s="17"/>
      <c r="CD794" s="17"/>
      <c r="CE794" s="27"/>
      <c r="CF794" s="27"/>
      <c r="CG794" s="27"/>
    </row>
    <row r="795" spans="81:85" ht="14.25" customHeight="1">
      <c r="CC795" s="17"/>
      <c r="CD795" s="17"/>
      <c r="CE795" s="27"/>
      <c r="CF795" s="27"/>
      <c r="CG795" s="27"/>
    </row>
    <row r="796" spans="81:85" ht="14.25" customHeight="1">
      <c r="CC796" s="17"/>
      <c r="CD796" s="17"/>
      <c r="CE796" s="27"/>
      <c r="CF796" s="27"/>
      <c r="CG796" s="27"/>
    </row>
    <row r="797" spans="81:85" ht="14.25" customHeight="1">
      <c r="CC797" s="17"/>
      <c r="CD797" s="17"/>
      <c r="CE797" s="27"/>
      <c r="CF797" s="27"/>
      <c r="CG797" s="27"/>
    </row>
    <row r="798" spans="81:85" ht="14.25" customHeight="1">
      <c r="CC798" s="17"/>
      <c r="CD798" s="17"/>
      <c r="CE798" s="27"/>
      <c r="CF798" s="27"/>
      <c r="CG798" s="27"/>
    </row>
    <row r="799" spans="81:85" ht="14.25" customHeight="1">
      <c r="CC799" s="17"/>
      <c r="CD799" s="17"/>
      <c r="CE799" s="27"/>
      <c r="CF799" s="27"/>
      <c r="CG799" s="27"/>
    </row>
    <row r="800" spans="81:85" ht="14.25" customHeight="1">
      <c r="CC800" s="17"/>
      <c r="CD800" s="17"/>
      <c r="CE800" s="27"/>
      <c r="CF800" s="27"/>
      <c r="CG800" s="27"/>
    </row>
    <row r="801" spans="81:85" ht="14.25" customHeight="1">
      <c r="CC801" s="17"/>
      <c r="CD801" s="17"/>
      <c r="CE801" s="27"/>
      <c r="CF801" s="27"/>
      <c r="CG801" s="27"/>
    </row>
    <row r="802" spans="81:85" ht="14.25" customHeight="1">
      <c r="CC802" s="17"/>
      <c r="CD802" s="17"/>
      <c r="CE802" s="27"/>
      <c r="CF802" s="27"/>
      <c r="CG802" s="27"/>
    </row>
    <row r="803" spans="81:85" ht="14.25" customHeight="1">
      <c r="CC803" s="17"/>
      <c r="CD803" s="17"/>
      <c r="CE803" s="27"/>
      <c r="CF803" s="27"/>
      <c r="CG803" s="27"/>
    </row>
    <row r="804" spans="81:85" ht="14.25" customHeight="1">
      <c r="CC804" s="17"/>
      <c r="CD804" s="17"/>
      <c r="CE804" s="27"/>
      <c r="CF804" s="27"/>
      <c r="CG804" s="27"/>
    </row>
    <row r="805" spans="81:85" ht="14.25" customHeight="1">
      <c r="CC805" s="17"/>
      <c r="CD805" s="17"/>
      <c r="CE805" s="27"/>
      <c r="CF805" s="27"/>
      <c r="CG805" s="27"/>
    </row>
    <row r="806" spans="81:85" ht="14.25" customHeight="1">
      <c r="CC806" s="17"/>
      <c r="CD806" s="17"/>
      <c r="CE806" s="27"/>
      <c r="CF806" s="27"/>
      <c r="CG806" s="27"/>
    </row>
    <row r="807" spans="81:85" ht="14.25" customHeight="1">
      <c r="CC807" s="17"/>
      <c r="CD807" s="17"/>
      <c r="CE807" s="27"/>
      <c r="CF807" s="27"/>
      <c r="CG807" s="27"/>
    </row>
    <row r="808" spans="81:85" ht="14.25" customHeight="1">
      <c r="CC808" s="17"/>
      <c r="CD808" s="17"/>
      <c r="CE808" s="27"/>
      <c r="CF808" s="27"/>
      <c r="CG808" s="27"/>
    </row>
    <row r="809" spans="81:85" ht="14.25" customHeight="1">
      <c r="CC809" s="17"/>
      <c r="CD809" s="17"/>
      <c r="CE809" s="27"/>
      <c r="CF809" s="27"/>
      <c r="CG809" s="27"/>
    </row>
    <row r="810" spans="81:85" ht="14.25" customHeight="1">
      <c r="CC810" s="17"/>
      <c r="CD810" s="17"/>
      <c r="CE810" s="27"/>
      <c r="CF810" s="27"/>
      <c r="CG810" s="27"/>
    </row>
    <row r="811" spans="81:85" ht="14.25" customHeight="1">
      <c r="CC811" s="17"/>
      <c r="CD811" s="17"/>
      <c r="CE811" s="27"/>
      <c r="CF811" s="27"/>
      <c r="CG811" s="27"/>
    </row>
    <row r="812" spans="81:85" ht="14.25" customHeight="1">
      <c r="CC812" s="17"/>
      <c r="CD812" s="17"/>
      <c r="CE812" s="27"/>
      <c r="CF812" s="27"/>
      <c r="CG812" s="27"/>
    </row>
    <row r="813" spans="81:85" ht="14.25" customHeight="1">
      <c r="CC813" s="17"/>
      <c r="CD813" s="17"/>
      <c r="CE813" s="27"/>
      <c r="CF813" s="27"/>
      <c r="CG813" s="27"/>
    </row>
    <row r="814" spans="81:85" ht="14.25" customHeight="1">
      <c r="CC814" s="17"/>
      <c r="CD814" s="17"/>
      <c r="CE814" s="27"/>
      <c r="CF814" s="27"/>
      <c r="CG814" s="27"/>
    </row>
    <row r="815" spans="81:85" ht="14.25" customHeight="1">
      <c r="CC815" s="17"/>
      <c r="CD815" s="17"/>
      <c r="CE815" s="27"/>
      <c r="CF815" s="27"/>
      <c r="CG815" s="27"/>
    </row>
    <row r="816" spans="81:85" ht="14.25" customHeight="1">
      <c r="CC816" s="17"/>
      <c r="CD816" s="17"/>
      <c r="CE816" s="27"/>
      <c r="CF816" s="27"/>
      <c r="CG816" s="27"/>
    </row>
    <row r="817" spans="81:85" ht="14.25" customHeight="1">
      <c r="CC817" s="17"/>
      <c r="CD817" s="17"/>
      <c r="CE817" s="27"/>
      <c r="CF817" s="27"/>
      <c r="CG817" s="27"/>
    </row>
    <row r="818" spans="81:85" ht="14.25" customHeight="1">
      <c r="CC818" s="17"/>
      <c r="CD818" s="17"/>
      <c r="CE818" s="27"/>
      <c r="CF818" s="27"/>
      <c r="CG818" s="27"/>
    </row>
    <row r="819" spans="81:85" ht="14.25" customHeight="1">
      <c r="CC819" s="17"/>
      <c r="CD819" s="17"/>
      <c r="CE819" s="27"/>
      <c r="CF819" s="27"/>
      <c r="CG819" s="27"/>
    </row>
    <row r="820" spans="81:85" ht="14.25" customHeight="1">
      <c r="CC820" s="17"/>
      <c r="CD820" s="17"/>
      <c r="CE820" s="27"/>
      <c r="CF820" s="27"/>
      <c r="CG820" s="27"/>
    </row>
    <row r="821" spans="81:85" ht="14.25" customHeight="1">
      <c r="CC821" s="17"/>
      <c r="CD821" s="17"/>
      <c r="CE821" s="27"/>
      <c r="CF821" s="27"/>
      <c r="CG821" s="27"/>
    </row>
    <row r="822" spans="81:85" ht="14.25" customHeight="1">
      <c r="CC822" s="17"/>
      <c r="CD822" s="17"/>
      <c r="CE822" s="27"/>
      <c r="CF822" s="27"/>
      <c r="CG822" s="27"/>
    </row>
    <row r="823" spans="81:85" ht="14.25" customHeight="1">
      <c r="CC823" s="17"/>
      <c r="CD823" s="17"/>
      <c r="CE823" s="27"/>
      <c r="CF823" s="27"/>
      <c r="CG823" s="27"/>
    </row>
    <row r="824" spans="81:85" ht="14.25" customHeight="1">
      <c r="CC824" s="17"/>
      <c r="CD824" s="17"/>
      <c r="CE824" s="27"/>
      <c r="CF824" s="27"/>
      <c r="CG824" s="27"/>
    </row>
    <row r="825" spans="81:85" ht="14.25" customHeight="1">
      <c r="CC825" s="17"/>
      <c r="CD825" s="17"/>
      <c r="CE825" s="27"/>
      <c r="CF825" s="27"/>
      <c r="CG825" s="27"/>
    </row>
    <row r="826" spans="81:85" ht="14.25" customHeight="1">
      <c r="CC826" s="17"/>
      <c r="CD826" s="17"/>
      <c r="CE826" s="27"/>
      <c r="CF826" s="27"/>
      <c r="CG826" s="27"/>
    </row>
    <row r="827" spans="81:85" ht="14.25" customHeight="1">
      <c r="CC827" s="17"/>
      <c r="CD827" s="17"/>
      <c r="CE827" s="27"/>
      <c r="CF827" s="27"/>
      <c r="CG827" s="27"/>
    </row>
    <row r="828" spans="81:85" ht="14.25" customHeight="1">
      <c r="CC828" s="17"/>
      <c r="CD828" s="17"/>
      <c r="CE828" s="27"/>
      <c r="CF828" s="27"/>
      <c r="CG828" s="27"/>
    </row>
    <row r="829" spans="81:85" ht="14.25" customHeight="1">
      <c r="CC829" s="17"/>
      <c r="CD829" s="17"/>
      <c r="CE829" s="27"/>
      <c r="CF829" s="27"/>
      <c r="CG829" s="27"/>
    </row>
    <row r="830" spans="81:85" ht="14.25" customHeight="1">
      <c r="CC830" s="17"/>
      <c r="CD830" s="17"/>
      <c r="CE830" s="27"/>
      <c r="CF830" s="27"/>
      <c r="CG830" s="27"/>
    </row>
    <row r="831" spans="81:85" ht="14.25" customHeight="1">
      <c r="CC831" s="17"/>
      <c r="CD831" s="17"/>
      <c r="CE831" s="27"/>
      <c r="CF831" s="27"/>
      <c r="CG831" s="27"/>
    </row>
    <row r="832" spans="81:85" ht="14.25" customHeight="1">
      <c r="CC832" s="17"/>
      <c r="CD832" s="17"/>
      <c r="CE832" s="27"/>
      <c r="CF832" s="27"/>
      <c r="CG832" s="27"/>
    </row>
    <row r="833" spans="81:85" ht="14.25" customHeight="1">
      <c r="CC833" s="17"/>
      <c r="CD833" s="17"/>
      <c r="CE833" s="27"/>
      <c r="CF833" s="27"/>
      <c r="CG833" s="27"/>
    </row>
    <row r="834" spans="81:85" ht="14.25" customHeight="1">
      <c r="CC834" s="17"/>
      <c r="CD834" s="17"/>
      <c r="CE834" s="27"/>
      <c r="CF834" s="27"/>
      <c r="CG834" s="27"/>
    </row>
    <row r="835" spans="81:85" ht="14.25" customHeight="1">
      <c r="CC835" s="17"/>
      <c r="CD835" s="17"/>
      <c r="CE835" s="27"/>
      <c r="CF835" s="27"/>
      <c r="CG835" s="27"/>
    </row>
    <row r="836" spans="81:85" ht="14.25" customHeight="1">
      <c r="CC836" s="17"/>
      <c r="CD836" s="17"/>
      <c r="CE836" s="27"/>
      <c r="CF836" s="27"/>
      <c r="CG836" s="27"/>
    </row>
    <row r="837" spans="81:85" ht="14.25" customHeight="1">
      <c r="CC837" s="17"/>
      <c r="CD837" s="17"/>
      <c r="CE837" s="27"/>
      <c r="CF837" s="27"/>
      <c r="CG837" s="27"/>
    </row>
    <row r="838" spans="81:85" ht="14.25" customHeight="1">
      <c r="CC838" s="17"/>
      <c r="CD838" s="17"/>
      <c r="CE838" s="27"/>
      <c r="CF838" s="27"/>
      <c r="CG838" s="27"/>
    </row>
    <row r="839" spans="81:85" ht="14.25" customHeight="1">
      <c r="CC839" s="17"/>
      <c r="CD839" s="17"/>
      <c r="CE839" s="27"/>
      <c r="CF839" s="27"/>
      <c r="CG839" s="27"/>
    </row>
    <row r="840" spans="81:85" ht="14.25" customHeight="1">
      <c r="CC840" s="17"/>
      <c r="CD840" s="17"/>
      <c r="CE840" s="27"/>
      <c r="CF840" s="27"/>
      <c r="CG840" s="27"/>
    </row>
    <row r="841" spans="81:85" ht="14.25" customHeight="1">
      <c r="CC841" s="17"/>
      <c r="CD841" s="17"/>
      <c r="CE841" s="27"/>
      <c r="CF841" s="27"/>
      <c r="CG841" s="27"/>
    </row>
    <row r="842" spans="81:85" ht="14.25" customHeight="1">
      <c r="CC842" s="17"/>
      <c r="CD842" s="17"/>
      <c r="CE842" s="27"/>
      <c r="CF842" s="27"/>
      <c r="CG842" s="27"/>
    </row>
    <row r="843" spans="81:85" ht="14.25" customHeight="1">
      <c r="CC843" s="17"/>
      <c r="CD843" s="17"/>
      <c r="CE843" s="27"/>
      <c r="CF843" s="27"/>
      <c r="CG843" s="27"/>
    </row>
    <row r="844" spans="81:85" ht="14.25" customHeight="1">
      <c r="CC844" s="17"/>
      <c r="CD844" s="17"/>
      <c r="CE844" s="27"/>
      <c r="CF844" s="27"/>
      <c r="CG844" s="27"/>
    </row>
    <row r="845" spans="81:85" ht="14.25" customHeight="1">
      <c r="CC845" s="17"/>
      <c r="CD845" s="17"/>
      <c r="CE845" s="27"/>
      <c r="CF845" s="27"/>
      <c r="CG845" s="27"/>
    </row>
    <row r="846" spans="81:85" ht="14.25" customHeight="1">
      <c r="CC846" s="17"/>
      <c r="CD846" s="17"/>
      <c r="CE846" s="27"/>
      <c r="CF846" s="27"/>
      <c r="CG846" s="27"/>
    </row>
    <row r="847" spans="81:85" ht="14.25" customHeight="1">
      <c r="CC847" s="17"/>
      <c r="CD847" s="17"/>
      <c r="CE847" s="27"/>
      <c r="CF847" s="27"/>
      <c r="CG847" s="27"/>
    </row>
    <row r="848" spans="81:85" ht="14.25" customHeight="1">
      <c r="CC848" s="17"/>
      <c r="CD848" s="17"/>
      <c r="CE848" s="27"/>
      <c r="CF848" s="27"/>
      <c r="CG848" s="27"/>
    </row>
    <row r="849" spans="81:85" ht="14.25" customHeight="1">
      <c r="CC849" s="17"/>
      <c r="CD849" s="17"/>
      <c r="CE849" s="27"/>
      <c r="CF849" s="27"/>
      <c r="CG849" s="27"/>
    </row>
    <row r="850" spans="81:85" ht="14.25" customHeight="1">
      <c r="CC850" s="17"/>
      <c r="CD850" s="17"/>
      <c r="CE850" s="27"/>
      <c r="CF850" s="27"/>
      <c r="CG850" s="27"/>
    </row>
    <row r="851" spans="81:85" ht="14.25" customHeight="1">
      <c r="CC851" s="17"/>
      <c r="CD851" s="17"/>
      <c r="CE851" s="27"/>
      <c r="CF851" s="27"/>
      <c r="CG851" s="27"/>
    </row>
    <row r="852" spans="81:85" ht="14.25" customHeight="1">
      <c r="CC852" s="17"/>
      <c r="CD852" s="17"/>
      <c r="CE852" s="27"/>
      <c r="CF852" s="27"/>
      <c r="CG852" s="27"/>
    </row>
    <row r="853" spans="81:85" ht="14.25" customHeight="1">
      <c r="CC853" s="17"/>
      <c r="CD853" s="17"/>
      <c r="CE853" s="27"/>
      <c r="CF853" s="27"/>
      <c r="CG853" s="27"/>
    </row>
    <row r="854" spans="81:85" ht="14.25" customHeight="1">
      <c r="CC854" s="17"/>
      <c r="CD854" s="17"/>
      <c r="CE854" s="27"/>
      <c r="CF854" s="27"/>
      <c r="CG854" s="27"/>
    </row>
    <row r="855" spans="81:85" ht="14.25" customHeight="1">
      <c r="CC855" s="17"/>
      <c r="CD855" s="17"/>
      <c r="CE855" s="27"/>
      <c r="CF855" s="27"/>
      <c r="CG855" s="27"/>
    </row>
    <row r="856" spans="81:85" ht="14.25" customHeight="1">
      <c r="CC856" s="17"/>
      <c r="CD856" s="17"/>
      <c r="CE856" s="27"/>
      <c r="CF856" s="27"/>
      <c r="CG856" s="27"/>
    </row>
    <row r="857" spans="81:85" ht="14.25" customHeight="1">
      <c r="CC857" s="17"/>
      <c r="CD857" s="17"/>
      <c r="CE857" s="27"/>
      <c r="CF857" s="27"/>
      <c r="CG857" s="27"/>
    </row>
    <row r="858" spans="81:85" ht="14.25" customHeight="1">
      <c r="CC858" s="17"/>
      <c r="CD858" s="17"/>
      <c r="CE858" s="27"/>
      <c r="CF858" s="27"/>
      <c r="CG858" s="27"/>
    </row>
    <row r="859" spans="81:85" ht="14.25" customHeight="1">
      <c r="CC859" s="17"/>
      <c r="CD859" s="17"/>
      <c r="CE859" s="27"/>
      <c r="CF859" s="27"/>
      <c r="CG859" s="27"/>
    </row>
    <row r="860" spans="81:85" ht="14.25" customHeight="1">
      <c r="CC860" s="17"/>
      <c r="CD860" s="17"/>
      <c r="CE860" s="27"/>
      <c r="CF860" s="27"/>
      <c r="CG860" s="27"/>
    </row>
    <row r="861" spans="81:85" ht="14.25" customHeight="1">
      <c r="CC861" s="17"/>
      <c r="CD861" s="17"/>
      <c r="CE861" s="27"/>
      <c r="CF861" s="27"/>
      <c r="CG861" s="27"/>
    </row>
    <row r="862" spans="81:85" ht="14.25" customHeight="1">
      <c r="CC862" s="17"/>
      <c r="CD862" s="17"/>
      <c r="CE862" s="27"/>
      <c r="CF862" s="27"/>
      <c r="CG862" s="27"/>
    </row>
    <row r="863" spans="81:85" ht="14.25" customHeight="1">
      <c r="CC863" s="17"/>
      <c r="CD863" s="17"/>
      <c r="CE863" s="27"/>
      <c r="CF863" s="27"/>
      <c r="CG863" s="27"/>
    </row>
    <row r="864" spans="81:85" ht="14.25" customHeight="1">
      <c r="CC864" s="17"/>
      <c r="CD864" s="17"/>
      <c r="CE864" s="27"/>
      <c r="CF864" s="27"/>
      <c r="CG864" s="27"/>
    </row>
    <row r="865" spans="81:85" ht="14.25" customHeight="1">
      <c r="CC865" s="17"/>
      <c r="CD865" s="17"/>
      <c r="CE865" s="27"/>
      <c r="CF865" s="27"/>
      <c r="CG865" s="27"/>
    </row>
    <row r="866" spans="81:85" ht="14.25" customHeight="1">
      <c r="CC866" s="17"/>
      <c r="CD866" s="17"/>
      <c r="CE866" s="27"/>
      <c r="CF866" s="27"/>
      <c r="CG866" s="27"/>
    </row>
    <row r="867" spans="81:85" ht="14.25" customHeight="1">
      <c r="CC867" s="17"/>
      <c r="CD867" s="17"/>
      <c r="CE867" s="27"/>
      <c r="CF867" s="27"/>
      <c r="CG867" s="27"/>
    </row>
    <row r="868" spans="81:85" ht="14.25" customHeight="1">
      <c r="CC868" s="17"/>
      <c r="CD868" s="17"/>
      <c r="CE868" s="27"/>
      <c r="CF868" s="27"/>
      <c r="CG868" s="27"/>
    </row>
    <row r="869" spans="81:85" ht="14.25" customHeight="1">
      <c r="CC869" s="17"/>
      <c r="CD869" s="17"/>
      <c r="CE869" s="27"/>
      <c r="CF869" s="27"/>
      <c r="CG869" s="27"/>
    </row>
    <row r="870" spans="81:85" ht="14.25" customHeight="1">
      <c r="CC870" s="17"/>
      <c r="CD870" s="17"/>
      <c r="CE870" s="27"/>
      <c r="CF870" s="27"/>
      <c r="CG870" s="27"/>
    </row>
    <row r="871" spans="81:85" ht="14.25" customHeight="1">
      <c r="CC871" s="17"/>
      <c r="CD871" s="17"/>
      <c r="CE871" s="27"/>
      <c r="CF871" s="27"/>
      <c r="CG871" s="27"/>
    </row>
    <row r="872" spans="81:85" ht="14.25" customHeight="1">
      <c r="CC872" s="17"/>
      <c r="CD872" s="17"/>
      <c r="CE872" s="27"/>
      <c r="CF872" s="27"/>
      <c r="CG872" s="27"/>
    </row>
    <row r="873" spans="81:85" ht="14.25" customHeight="1">
      <c r="CC873" s="17"/>
      <c r="CD873" s="17"/>
      <c r="CE873" s="27"/>
      <c r="CF873" s="27"/>
      <c r="CG873" s="27"/>
    </row>
    <row r="874" spans="81:85" ht="14.25" customHeight="1">
      <c r="CC874" s="17"/>
      <c r="CD874" s="17"/>
      <c r="CE874" s="27"/>
      <c r="CF874" s="27"/>
      <c r="CG874" s="27"/>
    </row>
    <row r="875" spans="81:85" ht="14.25" customHeight="1">
      <c r="CC875" s="17"/>
      <c r="CD875" s="17"/>
      <c r="CE875" s="27"/>
      <c r="CF875" s="27"/>
      <c r="CG875" s="27"/>
    </row>
    <row r="876" spans="81:85" ht="14.25" customHeight="1">
      <c r="CC876" s="17"/>
      <c r="CD876" s="17"/>
      <c r="CE876" s="27"/>
      <c r="CF876" s="27"/>
      <c r="CG876" s="27"/>
    </row>
    <row r="877" spans="81:85" ht="14.25" customHeight="1">
      <c r="CC877" s="17"/>
      <c r="CD877" s="17"/>
      <c r="CE877" s="27"/>
      <c r="CF877" s="27"/>
      <c r="CG877" s="27"/>
    </row>
    <row r="878" spans="81:85" ht="14.25" customHeight="1">
      <c r="CC878" s="17"/>
      <c r="CD878" s="17"/>
      <c r="CE878" s="27"/>
      <c r="CF878" s="27"/>
      <c r="CG878" s="27"/>
    </row>
    <row r="879" spans="81:85" ht="14.25" customHeight="1">
      <c r="CC879" s="17"/>
      <c r="CD879" s="17"/>
      <c r="CE879" s="27"/>
      <c r="CF879" s="27"/>
      <c r="CG879" s="27"/>
    </row>
    <row r="880" spans="81:85" ht="14.25" customHeight="1">
      <c r="CC880" s="17"/>
      <c r="CD880" s="17"/>
      <c r="CE880" s="27"/>
      <c r="CF880" s="27"/>
      <c r="CG880" s="27"/>
    </row>
    <row r="881" spans="81:85" ht="14.25" customHeight="1">
      <c r="CC881" s="17"/>
      <c r="CD881" s="17"/>
      <c r="CE881" s="27"/>
      <c r="CF881" s="27"/>
      <c r="CG881" s="27"/>
    </row>
    <row r="882" spans="81:85" ht="14.25" customHeight="1">
      <c r="CC882" s="17"/>
      <c r="CD882" s="17"/>
      <c r="CE882" s="27"/>
      <c r="CF882" s="27"/>
      <c r="CG882" s="27"/>
    </row>
    <row r="883" spans="81:85" ht="14.25" customHeight="1">
      <c r="CC883" s="17"/>
      <c r="CD883" s="17"/>
      <c r="CE883" s="27"/>
      <c r="CF883" s="27"/>
      <c r="CG883" s="27"/>
    </row>
    <row r="884" spans="81:85" ht="14.25" customHeight="1">
      <c r="CC884" s="17"/>
      <c r="CD884" s="17"/>
      <c r="CE884" s="27"/>
      <c r="CF884" s="27"/>
      <c r="CG884" s="27"/>
    </row>
    <row r="885" spans="81:85" ht="14.25" customHeight="1">
      <c r="CC885" s="17"/>
      <c r="CD885" s="17"/>
      <c r="CE885" s="27"/>
      <c r="CF885" s="27"/>
      <c r="CG885" s="27"/>
    </row>
    <row r="886" spans="81:85" ht="14.25" customHeight="1">
      <c r="CC886" s="17"/>
      <c r="CD886" s="17"/>
      <c r="CE886" s="27"/>
      <c r="CF886" s="27"/>
      <c r="CG886" s="27"/>
    </row>
    <row r="887" spans="81:85" ht="14.25" customHeight="1">
      <c r="CC887" s="17"/>
      <c r="CD887" s="17"/>
      <c r="CE887" s="27"/>
      <c r="CF887" s="27"/>
      <c r="CG887" s="27"/>
    </row>
    <row r="888" spans="81:85" ht="14.25" customHeight="1">
      <c r="CC888" s="17"/>
      <c r="CD888" s="17"/>
      <c r="CE888" s="27"/>
      <c r="CF888" s="27"/>
      <c r="CG888" s="27"/>
    </row>
    <row r="889" spans="81:85" ht="14.25" customHeight="1">
      <c r="CC889" s="17"/>
      <c r="CD889" s="17"/>
      <c r="CE889" s="27"/>
      <c r="CF889" s="27"/>
      <c r="CG889" s="27"/>
    </row>
    <row r="890" spans="81:85" ht="14.25" customHeight="1">
      <c r="CC890" s="17"/>
      <c r="CD890" s="17"/>
      <c r="CE890" s="27"/>
      <c r="CF890" s="27"/>
      <c r="CG890" s="27"/>
    </row>
    <row r="891" spans="81:85" ht="14.25" customHeight="1">
      <c r="CC891" s="17"/>
      <c r="CD891" s="17"/>
      <c r="CE891" s="27"/>
      <c r="CF891" s="27"/>
      <c r="CG891" s="27"/>
    </row>
    <row r="892" spans="81:85" ht="14.25" customHeight="1">
      <c r="CC892" s="17"/>
      <c r="CD892" s="17"/>
      <c r="CE892" s="27"/>
      <c r="CF892" s="27"/>
      <c r="CG892" s="27"/>
    </row>
    <row r="893" spans="81:85" ht="14.25" customHeight="1">
      <c r="CC893" s="17"/>
      <c r="CD893" s="17"/>
      <c r="CE893" s="27"/>
      <c r="CF893" s="27"/>
      <c r="CG893" s="27"/>
    </row>
    <row r="894" spans="81:85" ht="14.25" customHeight="1">
      <c r="CC894" s="17"/>
      <c r="CD894" s="17"/>
      <c r="CE894" s="27"/>
      <c r="CF894" s="27"/>
      <c r="CG894" s="27"/>
    </row>
    <row r="895" spans="81:85" ht="14.25" customHeight="1">
      <c r="CC895" s="17"/>
      <c r="CD895" s="17"/>
      <c r="CE895" s="27"/>
      <c r="CF895" s="27"/>
      <c r="CG895" s="27"/>
    </row>
    <row r="896" spans="81:85" ht="14.25" customHeight="1">
      <c r="CC896" s="17"/>
      <c r="CD896" s="17"/>
      <c r="CE896" s="27"/>
      <c r="CF896" s="27"/>
      <c r="CG896" s="27"/>
    </row>
    <row r="897" spans="81:85" ht="14.25" customHeight="1">
      <c r="CC897" s="17"/>
      <c r="CD897" s="17"/>
      <c r="CE897" s="27"/>
      <c r="CF897" s="27"/>
      <c r="CG897" s="27"/>
    </row>
    <row r="898" spans="81:85" ht="14.25" customHeight="1">
      <c r="CC898" s="17"/>
      <c r="CD898" s="17"/>
      <c r="CE898" s="27"/>
      <c r="CF898" s="27"/>
      <c r="CG898" s="27"/>
    </row>
    <row r="899" spans="81:85" ht="14.25" customHeight="1">
      <c r="CC899" s="17"/>
      <c r="CD899" s="17"/>
      <c r="CE899" s="27"/>
      <c r="CF899" s="27"/>
      <c r="CG899" s="27"/>
    </row>
    <row r="900" spans="81:85" ht="14.25" customHeight="1">
      <c r="CC900" s="17"/>
      <c r="CD900" s="17"/>
      <c r="CE900" s="27"/>
      <c r="CF900" s="27"/>
      <c r="CG900" s="27"/>
    </row>
    <row r="901" spans="81:85" ht="14.25" customHeight="1">
      <c r="CC901" s="17"/>
      <c r="CD901" s="17"/>
      <c r="CE901" s="27"/>
      <c r="CF901" s="27"/>
      <c r="CG901" s="27"/>
    </row>
    <row r="902" spans="81:85" ht="14.25" customHeight="1">
      <c r="CC902" s="17"/>
      <c r="CD902" s="17"/>
      <c r="CE902" s="27"/>
      <c r="CF902" s="27"/>
      <c r="CG902" s="27"/>
    </row>
    <row r="903" spans="81:85" ht="14.25" customHeight="1">
      <c r="CC903" s="17"/>
      <c r="CD903" s="17"/>
      <c r="CE903" s="27"/>
      <c r="CF903" s="27"/>
      <c r="CG903" s="27"/>
    </row>
    <row r="904" spans="81:85" ht="14.25" customHeight="1">
      <c r="CC904" s="17"/>
      <c r="CD904" s="17"/>
      <c r="CE904" s="27"/>
      <c r="CF904" s="27"/>
      <c r="CG904" s="27"/>
    </row>
    <row r="905" spans="81:85" ht="14.25" customHeight="1">
      <c r="CC905" s="17"/>
      <c r="CD905" s="17"/>
      <c r="CE905" s="27"/>
      <c r="CF905" s="27"/>
      <c r="CG905" s="27"/>
    </row>
    <row r="906" spans="81:85" ht="14.25" customHeight="1">
      <c r="CC906" s="17"/>
      <c r="CD906" s="17"/>
      <c r="CE906" s="27"/>
      <c r="CF906" s="27"/>
      <c r="CG906" s="27"/>
    </row>
    <row r="907" spans="81:85" ht="14.25" customHeight="1">
      <c r="CC907" s="17"/>
      <c r="CD907" s="17"/>
      <c r="CE907" s="27"/>
      <c r="CF907" s="27"/>
      <c r="CG907" s="27"/>
    </row>
    <row r="908" spans="81:85" ht="14.25" customHeight="1">
      <c r="CC908" s="17"/>
      <c r="CD908" s="17"/>
      <c r="CE908" s="27"/>
      <c r="CF908" s="27"/>
      <c r="CG908" s="27"/>
    </row>
    <row r="909" spans="81:85" ht="14.25" customHeight="1">
      <c r="CC909" s="17"/>
      <c r="CD909" s="17"/>
      <c r="CE909" s="27"/>
      <c r="CF909" s="27"/>
      <c r="CG909" s="27"/>
    </row>
    <row r="910" spans="81:85" ht="14.25" customHeight="1">
      <c r="CC910" s="17"/>
      <c r="CD910" s="17"/>
      <c r="CE910" s="27"/>
      <c r="CF910" s="27"/>
      <c r="CG910" s="27"/>
    </row>
    <row r="911" spans="81:85" ht="14.25" customHeight="1">
      <c r="CC911" s="17"/>
      <c r="CD911" s="17"/>
      <c r="CE911" s="27"/>
      <c r="CF911" s="27"/>
      <c r="CG911" s="27"/>
    </row>
    <row r="912" spans="81:85" ht="14.25" customHeight="1">
      <c r="CC912" s="17"/>
      <c r="CD912" s="17"/>
      <c r="CE912" s="27"/>
      <c r="CF912" s="27"/>
      <c r="CG912" s="27"/>
    </row>
    <row r="913" spans="81:85" ht="14.25" customHeight="1">
      <c r="CC913" s="17"/>
      <c r="CD913" s="17"/>
      <c r="CE913" s="27"/>
      <c r="CF913" s="27"/>
      <c r="CG913" s="27"/>
    </row>
    <row r="914" spans="81:85" ht="14.25" customHeight="1">
      <c r="CC914" s="17"/>
      <c r="CD914" s="17"/>
      <c r="CE914" s="27"/>
      <c r="CF914" s="27"/>
      <c r="CG914" s="27"/>
    </row>
    <row r="915" spans="81:85" ht="14.25" customHeight="1">
      <c r="CC915" s="17"/>
      <c r="CD915" s="17"/>
      <c r="CE915" s="27"/>
      <c r="CF915" s="27"/>
      <c r="CG915" s="27"/>
    </row>
    <row r="916" spans="81:85" ht="14.25" customHeight="1">
      <c r="CC916" s="17"/>
      <c r="CD916" s="17"/>
      <c r="CE916" s="27"/>
      <c r="CF916" s="27"/>
      <c r="CG916" s="27"/>
    </row>
    <row r="917" spans="81:85" ht="14.25" customHeight="1">
      <c r="CC917" s="17"/>
      <c r="CD917" s="17"/>
      <c r="CE917" s="27"/>
      <c r="CF917" s="27"/>
      <c r="CG917" s="27"/>
    </row>
    <row r="918" spans="81:85" ht="14.25" customHeight="1">
      <c r="CC918" s="17"/>
      <c r="CD918" s="17"/>
      <c r="CE918" s="27"/>
      <c r="CF918" s="27"/>
      <c r="CG918" s="27"/>
    </row>
    <row r="919" spans="81:85" ht="14.25" customHeight="1">
      <c r="CC919" s="17"/>
      <c r="CD919" s="17"/>
      <c r="CE919" s="27"/>
      <c r="CF919" s="27"/>
      <c r="CG919" s="27"/>
    </row>
    <row r="920" spans="81:85" ht="14.25" customHeight="1">
      <c r="CC920" s="17"/>
      <c r="CD920" s="17"/>
      <c r="CE920" s="27"/>
      <c r="CF920" s="27"/>
      <c r="CG920" s="27"/>
    </row>
    <row r="921" spans="81:85" ht="14.25" customHeight="1">
      <c r="CC921" s="17"/>
      <c r="CD921" s="17"/>
      <c r="CE921" s="27"/>
      <c r="CF921" s="27"/>
      <c r="CG921" s="27"/>
    </row>
    <row r="922" spans="81:85" ht="14.25" customHeight="1">
      <c r="CC922" s="17"/>
      <c r="CD922" s="17"/>
      <c r="CE922" s="27"/>
      <c r="CF922" s="27"/>
      <c r="CG922" s="27"/>
    </row>
    <row r="923" spans="81:85" ht="14.25" customHeight="1">
      <c r="CC923" s="17"/>
      <c r="CD923" s="17"/>
      <c r="CE923" s="27"/>
      <c r="CF923" s="27"/>
      <c r="CG923" s="27"/>
    </row>
    <row r="924" spans="81:85" ht="14.25" customHeight="1">
      <c r="CC924" s="17"/>
      <c r="CD924" s="17"/>
      <c r="CE924" s="27"/>
      <c r="CF924" s="27"/>
      <c r="CG924" s="27"/>
    </row>
    <row r="925" spans="81:85" ht="14.25" customHeight="1">
      <c r="CC925" s="17"/>
      <c r="CD925" s="17"/>
      <c r="CE925" s="27"/>
      <c r="CF925" s="27"/>
      <c r="CG925" s="27"/>
    </row>
    <row r="926" spans="81:85" ht="14.25" customHeight="1">
      <c r="CC926" s="17"/>
      <c r="CD926" s="17"/>
      <c r="CE926" s="27"/>
      <c r="CF926" s="27"/>
      <c r="CG926" s="27"/>
    </row>
    <row r="927" spans="81:85" ht="14.25" customHeight="1">
      <c r="CC927" s="17"/>
      <c r="CD927" s="17"/>
      <c r="CE927" s="27"/>
      <c r="CF927" s="27"/>
      <c r="CG927" s="27"/>
    </row>
    <row r="928" spans="81:85" ht="14.25" customHeight="1">
      <c r="CC928" s="17"/>
      <c r="CD928" s="17"/>
      <c r="CE928" s="27"/>
      <c r="CF928" s="27"/>
      <c r="CG928" s="27"/>
    </row>
    <row r="929" spans="81:85" ht="14.25" customHeight="1">
      <c r="CC929" s="17"/>
      <c r="CD929" s="17"/>
      <c r="CE929" s="27"/>
      <c r="CF929" s="27"/>
      <c r="CG929" s="27"/>
    </row>
    <row r="930" spans="81:85" ht="14.25" customHeight="1">
      <c r="CC930" s="17"/>
      <c r="CD930" s="17"/>
      <c r="CE930" s="27"/>
      <c r="CF930" s="27"/>
      <c r="CG930" s="27"/>
    </row>
    <row r="931" spans="81:85" ht="14.25" customHeight="1">
      <c r="CC931" s="17"/>
      <c r="CD931" s="17"/>
      <c r="CE931" s="27"/>
      <c r="CF931" s="27"/>
      <c r="CG931" s="27"/>
    </row>
    <row r="932" spans="81:85" ht="14.25" customHeight="1">
      <c r="CC932" s="17"/>
      <c r="CD932" s="17"/>
      <c r="CE932" s="27"/>
      <c r="CF932" s="27"/>
      <c r="CG932" s="27"/>
    </row>
    <row r="933" spans="81:85" ht="14.25" customHeight="1">
      <c r="CC933" s="17"/>
      <c r="CD933" s="17"/>
      <c r="CE933" s="27"/>
      <c r="CF933" s="27"/>
      <c r="CG933" s="27"/>
    </row>
    <row r="934" spans="81:85" ht="14.25" customHeight="1">
      <c r="CC934" s="17"/>
      <c r="CD934" s="17"/>
      <c r="CE934" s="27"/>
      <c r="CF934" s="27"/>
      <c r="CG934" s="27"/>
    </row>
    <row r="935" spans="81:85" ht="14.25" customHeight="1">
      <c r="CC935" s="17"/>
      <c r="CD935" s="17"/>
      <c r="CE935" s="27"/>
      <c r="CF935" s="27"/>
      <c r="CG935" s="27"/>
    </row>
    <row r="936" spans="81:85" ht="14.25" customHeight="1">
      <c r="CC936" s="17"/>
      <c r="CD936" s="17"/>
      <c r="CE936" s="27"/>
      <c r="CF936" s="27"/>
      <c r="CG936" s="27"/>
    </row>
    <row r="937" spans="81:85" ht="14.25" customHeight="1">
      <c r="CC937" s="17"/>
      <c r="CD937" s="17"/>
      <c r="CE937" s="27"/>
      <c r="CF937" s="27"/>
      <c r="CG937" s="27"/>
    </row>
    <row r="938" spans="81:85" ht="14.25" customHeight="1">
      <c r="CC938" s="17"/>
      <c r="CD938" s="17"/>
      <c r="CE938" s="27"/>
      <c r="CF938" s="27"/>
      <c r="CG938" s="27"/>
    </row>
    <row r="939" spans="81:85" ht="14.25" customHeight="1">
      <c r="CC939" s="17"/>
      <c r="CD939" s="17"/>
      <c r="CE939" s="27"/>
      <c r="CF939" s="27"/>
      <c r="CG939" s="27"/>
    </row>
    <row r="940" spans="81:85" ht="14.25" customHeight="1">
      <c r="CC940" s="17"/>
      <c r="CD940" s="17"/>
      <c r="CE940" s="27"/>
      <c r="CF940" s="27"/>
      <c r="CG940" s="27"/>
    </row>
    <row r="941" spans="81:85" ht="14.25" customHeight="1">
      <c r="CC941" s="17"/>
      <c r="CD941" s="17"/>
      <c r="CE941" s="27"/>
      <c r="CF941" s="27"/>
      <c r="CG941" s="27"/>
    </row>
    <row r="942" spans="81:85" ht="14.25" customHeight="1">
      <c r="CC942" s="17"/>
      <c r="CD942" s="17"/>
      <c r="CE942" s="27"/>
      <c r="CF942" s="27"/>
      <c r="CG942" s="27"/>
    </row>
    <row r="943" spans="81:85" ht="14.25" customHeight="1">
      <c r="CC943" s="17"/>
      <c r="CD943" s="17"/>
      <c r="CE943" s="27"/>
      <c r="CF943" s="27"/>
      <c r="CG943" s="27"/>
    </row>
    <row r="944" spans="81:85" ht="14.25" customHeight="1">
      <c r="CC944" s="17"/>
      <c r="CD944" s="17"/>
      <c r="CE944" s="27"/>
      <c r="CF944" s="27"/>
      <c r="CG944" s="27"/>
    </row>
    <row r="945" spans="81:85" ht="14.25" customHeight="1">
      <c r="CC945" s="17"/>
      <c r="CD945" s="17"/>
      <c r="CE945" s="27"/>
      <c r="CF945" s="27"/>
      <c r="CG945" s="27"/>
    </row>
    <row r="946" spans="81:85" ht="14.25" customHeight="1">
      <c r="CC946" s="17"/>
      <c r="CD946" s="17"/>
      <c r="CE946" s="27"/>
      <c r="CF946" s="27"/>
      <c r="CG946" s="27"/>
    </row>
    <row r="947" spans="81:85" ht="14.25" customHeight="1">
      <c r="CC947" s="17"/>
      <c r="CD947" s="17"/>
      <c r="CE947" s="27"/>
      <c r="CF947" s="27"/>
      <c r="CG947" s="27"/>
    </row>
    <row r="948" spans="81:85" ht="14.25" customHeight="1">
      <c r="CC948" s="17"/>
      <c r="CD948" s="17"/>
      <c r="CE948" s="27"/>
      <c r="CF948" s="27"/>
      <c r="CG948" s="27"/>
    </row>
    <row r="949" spans="81:85" ht="14.25" customHeight="1">
      <c r="CC949" s="17"/>
      <c r="CD949" s="17"/>
      <c r="CE949" s="27"/>
      <c r="CF949" s="27"/>
      <c r="CG949" s="27"/>
    </row>
    <row r="950" spans="81:85" ht="14.25" customHeight="1">
      <c r="CC950" s="17"/>
      <c r="CD950" s="17"/>
      <c r="CE950" s="27"/>
      <c r="CF950" s="27"/>
      <c r="CG950" s="27"/>
    </row>
    <row r="951" spans="81:85" ht="14.25" customHeight="1">
      <c r="CC951" s="17"/>
      <c r="CD951" s="17"/>
      <c r="CE951" s="27"/>
      <c r="CF951" s="27"/>
      <c r="CG951" s="27"/>
    </row>
    <row r="952" spans="81:85" ht="14.25" customHeight="1">
      <c r="CC952" s="17"/>
      <c r="CD952" s="17"/>
      <c r="CE952" s="27"/>
      <c r="CF952" s="27"/>
      <c r="CG952" s="27"/>
    </row>
    <row r="953" spans="81:85" ht="14.25" customHeight="1">
      <c r="CC953" s="17"/>
      <c r="CD953" s="17"/>
      <c r="CE953" s="27"/>
      <c r="CF953" s="27"/>
      <c r="CG953" s="27"/>
    </row>
    <row r="954" spans="81:85" ht="14.25" customHeight="1">
      <c r="CC954" s="17"/>
      <c r="CD954" s="17"/>
      <c r="CE954" s="27"/>
      <c r="CF954" s="27"/>
      <c r="CG954" s="27"/>
    </row>
    <row r="955" spans="81:85" ht="14.25" customHeight="1">
      <c r="CC955" s="17"/>
      <c r="CD955" s="17"/>
      <c r="CE955" s="27"/>
      <c r="CF955" s="27"/>
      <c r="CG955" s="27"/>
    </row>
    <row r="956" spans="81:85" ht="14.25" customHeight="1">
      <c r="CC956" s="17"/>
      <c r="CD956" s="17"/>
      <c r="CE956" s="27"/>
      <c r="CF956" s="27"/>
      <c r="CG956" s="27"/>
    </row>
    <row r="957" spans="81:85" ht="14.25" customHeight="1">
      <c r="CC957" s="17"/>
      <c r="CD957" s="17"/>
      <c r="CE957" s="27"/>
      <c r="CF957" s="27"/>
      <c r="CG957" s="27"/>
    </row>
    <row r="958" spans="81:85" ht="14.25" customHeight="1">
      <c r="CC958" s="17"/>
      <c r="CD958" s="17"/>
      <c r="CE958" s="27"/>
      <c r="CF958" s="27"/>
      <c r="CG958" s="27"/>
    </row>
    <row r="959" spans="81:85" ht="14.25" customHeight="1">
      <c r="CC959" s="17"/>
      <c r="CD959" s="17"/>
      <c r="CE959" s="27"/>
      <c r="CF959" s="27"/>
      <c r="CG959" s="27"/>
    </row>
    <row r="960" spans="81:85" ht="14.25" customHeight="1">
      <c r="CC960" s="17"/>
      <c r="CD960" s="17"/>
      <c r="CE960" s="27"/>
      <c r="CF960" s="27"/>
      <c r="CG960" s="27"/>
    </row>
    <row r="961" spans="81:85" ht="14.25" customHeight="1">
      <c r="CC961" s="17"/>
      <c r="CD961" s="17"/>
      <c r="CE961" s="27"/>
      <c r="CF961" s="27"/>
      <c r="CG961" s="27"/>
    </row>
    <row r="962" spans="81:85" ht="14.25" customHeight="1">
      <c r="CC962" s="17"/>
      <c r="CD962" s="17"/>
      <c r="CE962" s="27"/>
      <c r="CF962" s="27"/>
      <c r="CG962" s="27"/>
    </row>
    <row r="963" spans="81:85" ht="14.25" customHeight="1">
      <c r="CC963" s="17"/>
      <c r="CD963" s="17"/>
      <c r="CE963" s="27"/>
      <c r="CF963" s="27"/>
      <c r="CG963" s="27"/>
    </row>
    <row r="964" spans="81:85" ht="14.25" customHeight="1">
      <c r="CC964" s="17"/>
      <c r="CD964" s="17"/>
      <c r="CE964" s="27"/>
      <c r="CF964" s="27"/>
      <c r="CG964" s="27"/>
    </row>
    <row r="965" spans="81:85" ht="14.25" customHeight="1">
      <c r="CC965" s="17"/>
      <c r="CD965" s="17"/>
      <c r="CE965" s="27"/>
      <c r="CF965" s="27"/>
      <c r="CG965" s="27"/>
    </row>
    <row r="966" spans="81:85" ht="14.25" customHeight="1">
      <c r="CC966" s="17"/>
      <c r="CD966" s="17"/>
      <c r="CE966" s="27"/>
      <c r="CF966" s="27"/>
      <c r="CG966" s="27"/>
    </row>
    <row r="967" spans="81:85" ht="14.25" customHeight="1">
      <c r="CC967" s="17"/>
      <c r="CD967" s="17"/>
      <c r="CE967" s="27"/>
      <c r="CF967" s="27"/>
      <c r="CG967" s="27"/>
    </row>
    <row r="968" spans="81:85" ht="14.25" customHeight="1">
      <c r="CC968" s="17"/>
      <c r="CD968" s="17"/>
      <c r="CE968" s="27"/>
      <c r="CF968" s="27"/>
      <c r="CG968" s="27"/>
    </row>
    <row r="969" spans="81:85" ht="14.25" customHeight="1">
      <c r="CC969" s="17"/>
      <c r="CD969" s="17"/>
      <c r="CE969" s="27"/>
      <c r="CF969" s="27"/>
      <c r="CG969" s="27"/>
    </row>
    <row r="970" spans="81:85" ht="14.25" customHeight="1">
      <c r="CC970" s="17"/>
      <c r="CD970" s="17"/>
      <c r="CE970" s="27"/>
      <c r="CF970" s="27"/>
      <c r="CG970" s="27"/>
    </row>
    <row r="971" spans="81:85" ht="14.25" customHeight="1">
      <c r="CC971" s="17"/>
      <c r="CD971" s="17"/>
      <c r="CE971" s="27"/>
      <c r="CF971" s="27"/>
      <c r="CG971" s="27"/>
    </row>
    <row r="972" spans="81:85" ht="14.25" customHeight="1">
      <c r="CC972" s="17"/>
      <c r="CD972" s="17"/>
      <c r="CE972" s="27"/>
      <c r="CF972" s="27"/>
      <c r="CG972" s="27"/>
    </row>
    <row r="973" spans="81:85" ht="14.25" customHeight="1">
      <c r="CC973" s="17"/>
      <c r="CD973" s="17"/>
      <c r="CE973" s="27"/>
      <c r="CF973" s="27"/>
      <c r="CG973" s="27"/>
    </row>
    <row r="974" spans="81:85" ht="14.25" customHeight="1">
      <c r="CC974" s="17"/>
      <c r="CD974" s="17"/>
      <c r="CE974" s="27"/>
      <c r="CF974" s="27"/>
      <c r="CG974" s="27"/>
    </row>
    <row r="975" spans="81:85" ht="14.25" customHeight="1">
      <c r="CC975" s="17"/>
      <c r="CD975" s="17"/>
      <c r="CE975" s="27"/>
      <c r="CF975" s="27"/>
      <c r="CG975" s="27"/>
    </row>
    <row r="976" spans="81:85" ht="14.25" customHeight="1">
      <c r="CC976" s="17"/>
      <c r="CD976" s="17"/>
      <c r="CE976" s="27"/>
      <c r="CF976" s="27"/>
      <c r="CG976" s="27"/>
    </row>
    <row r="977" spans="81:85" ht="14.25" customHeight="1">
      <c r="CC977" s="17"/>
      <c r="CD977" s="17"/>
      <c r="CE977" s="27"/>
      <c r="CF977" s="27"/>
      <c r="CG977" s="27"/>
    </row>
    <row r="978" spans="81:85" ht="14.25" customHeight="1">
      <c r="CC978" s="17"/>
      <c r="CD978" s="17"/>
      <c r="CE978" s="27"/>
      <c r="CF978" s="27"/>
      <c r="CG978" s="27"/>
    </row>
    <row r="979" spans="81:85" ht="14.25" customHeight="1">
      <c r="CC979" s="17"/>
      <c r="CD979" s="17"/>
      <c r="CE979" s="27"/>
      <c r="CF979" s="27"/>
      <c r="CG979" s="27"/>
    </row>
    <row r="980" spans="81:85" ht="14.25" customHeight="1">
      <c r="CC980" s="17"/>
      <c r="CD980" s="17"/>
      <c r="CE980" s="27"/>
      <c r="CF980" s="27"/>
      <c r="CG980" s="27"/>
    </row>
    <row r="981" spans="81:85" ht="14.25" customHeight="1">
      <c r="CC981" s="17"/>
      <c r="CD981" s="17"/>
      <c r="CE981" s="27"/>
      <c r="CF981" s="27"/>
      <c r="CG981" s="27"/>
    </row>
    <row r="982" spans="81:85" ht="14.25" customHeight="1">
      <c r="CC982" s="17"/>
      <c r="CD982" s="17"/>
      <c r="CE982" s="27"/>
      <c r="CF982" s="27"/>
      <c r="CG982" s="27"/>
    </row>
    <row r="983" spans="81:85" ht="14.25" customHeight="1">
      <c r="CC983" s="17"/>
      <c r="CD983" s="17"/>
      <c r="CE983" s="27"/>
      <c r="CF983" s="27"/>
      <c r="CG983" s="27"/>
    </row>
    <row r="984" spans="81:85" ht="14.25" customHeight="1">
      <c r="CC984" s="17"/>
      <c r="CD984" s="17"/>
      <c r="CE984" s="27"/>
      <c r="CF984" s="27"/>
      <c r="CG984" s="27"/>
    </row>
    <row r="985" spans="81:85" ht="14.25" customHeight="1">
      <c r="CC985" s="17"/>
      <c r="CD985" s="17"/>
      <c r="CE985" s="27"/>
      <c r="CF985" s="27"/>
      <c r="CG985" s="27"/>
    </row>
    <row r="986" spans="81:85" ht="14.25" customHeight="1">
      <c r="CC986" s="17"/>
      <c r="CD986" s="17"/>
      <c r="CE986" s="27"/>
      <c r="CF986" s="27"/>
      <c r="CG986" s="27"/>
    </row>
    <row r="987" spans="81:85" ht="14.25" customHeight="1">
      <c r="CC987" s="17"/>
      <c r="CD987" s="17"/>
      <c r="CE987" s="27"/>
      <c r="CF987" s="27"/>
      <c r="CG987" s="27"/>
    </row>
    <row r="988" spans="81:85" ht="14.25" customHeight="1">
      <c r="CC988" s="17"/>
      <c r="CD988" s="17"/>
      <c r="CE988" s="27"/>
      <c r="CF988" s="27"/>
      <c r="CG988" s="27"/>
    </row>
    <row r="989" spans="81:85" ht="14.25" customHeight="1">
      <c r="CC989" s="17"/>
      <c r="CD989" s="17"/>
      <c r="CE989" s="27"/>
      <c r="CF989" s="27"/>
      <c r="CG989" s="27"/>
    </row>
    <row r="990" spans="81:85" ht="14.25" customHeight="1">
      <c r="CC990" s="17"/>
      <c r="CD990" s="17"/>
      <c r="CE990" s="27"/>
      <c r="CF990" s="27"/>
      <c r="CG990" s="27"/>
    </row>
    <row r="991" spans="81:85" ht="14.25" customHeight="1">
      <c r="CC991" s="17"/>
      <c r="CD991" s="17"/>
      <c r="CE991" s="27"/>
      <c r="CF991" s="27"/>
      <c r="CG991" s="27"/>
    </row>
    <row r="992" spans="81:85" ht="14.25" customHeight="1">
      <c r="CC992" s="17"/>
      <c r="CD992" s="17"/>
      <c r="CE992" s="27"/>
      <c r="CF992" s="27"/>
      <c r="CG992" s="27"/>
    </row>
    <row r="993" spans="81:85" ht="14.25" customHeight="1">
      <c r="CC993" s="17"/>
      <c r="CD993" s="17"/>
      <c r="CE993" s="27"/>
      <c r="CF993" s="27"/>
      <c r="CG993" s="27"/>
    </row>
    <row r="994" spans="81:85" ht="14.25" customHeight="1">
      <c r="CC994" s="17"/>
      <c r="CD994" s="17"/>
      <c r="CE994" s="27"/>
      <c r="CF994" s="27"/>
      <c r="CG994" s="27"/>
    </row>
    <row r="995" spans="81:85" ht="14.25" customHeight="1">
      <c r="CC995" s="17"/>
      <c r="CD995" s="17"/>
      <c r="CE995" s="27"/>
      <c r="CF995" s="27"/>
      <c r="CG995" s="27"/>
    </row>
    <row r="996" spans="81:85" ht="14.25" customHeight="1">
      <c r="CC996" s="17"/>
      <c r="CD996" s="17"/>
      <c r="CE996" s="27"/>
      <c r="CF996" s="27"/>
      <c r="CG996" s="27"/>
    </row>
    <row r="997" spans="81:85" ht="14.25" customHeight="1">
      <c r="CC997" s="17"/>
      <c r="CD997" s="17"/>
      <c r="CE997" s="27"/>
      <c r="CF997" s="27"/>
      <c r="CG997" s="27"/>
    </row>
    <row r="998" spans="81:85" ht="14.25" customHeight="1">
      <c r="CC998" s="17"/>
      <c r="CD998" s="17"/>
      <c r="CE998" s="27"/>
      <c r="CF998" s="27"/>
      <c r="CG998" s="27"/>
    </row>
    <row r="999" spans="81:85" ht="14.25" customHeight="1">
      <c r="CC999" s="17"/>
      <c r="CD999" s="17"/>
      <c r="CE999" s="27"/>
      <c r="CF999" s="27"/>
      <c r="CG999" s="27"/>
    </row>
    <row r="1000" spans="81:85" ht="14.25" customHeight="1">
      <c r="CC1000" s="17"/>
      <c r="CD1000" s="17"/>
      <c r="CE1000" s="27"/>
      <c r="CF1000" s="27"/>
      <c r="CG1000" s="27"/>
    </row>
  </sheetData>
  <mergeCells count="8">
    <mergeCell ref="BY49:CF49"/>
    <mergeCell ref="BQ49:BV49"/>
    <mergeCell ref="BG49:BO49"/>
    <mergeCell ref="K49:R49"/>
    <mergeCell ref="T49:AB49"/>
    <mergeCell ref="AD49:AK49"/>
    <mergeCell ref="AM49:AU49"/>
    <mergeCell ref="AW49:BE49"/>
  </mergeCells>
  <phoneticPr fontId="37" type="noConversion"/>
  <pageMargins left="0.7" right="0.7" top="0.75" bottom="0.75" header="0" footer="0"/>
  <pageSetup orientation="portrait"/>
  <legacyDrawing r:id="rId1"/>
  <tableParts count="10">
    <tablePart r:id="rId2"/>
    <tablePart r:id="rId3"/>
    <tablePart r:id="rId4"/>
    <tablePart r:id="rId5"/>
    <tablePart r:id="rId6"/>
    <tablePart r:id="rId7"/>
    <tablePart r:id="rId8"/>
    <tablePart r:id="rId9"/>
    <tablePart r:id="rId10"/>
    <tablePart r:id="rId1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998"/>
  <sheetViews>
    <sheetView tabSelected="1" topLeftCell="K1" zoomScaleNormal="100" workbookViewId="0">
      <selection activeCell="AA31" sqref="AA31"/>
    </sheetView>
  </sheetViews>
  <sheetFormatPr defaultColWidth="12.6875" defaultRowHeight="15" customHeight="1"/>
  <cols>
    <col min="1" max="1" width="23.5" customWidth="1"/>
    <col min="2" max="2" width="6.5" customWidth="1"/>
    <col min="3" max="3" width="8.3125" customWidth="1"/>
    <col min="4" max="4" width="14.8125" customWidth="1"/>
    <col min="5" max="5" width="5" customWidth="1"/>
    <col min="6" max="6" width="6.3125" customWidth="1"/>
    <col min="7" max="7" width="7.3125" customWidth="1"/>
    <col min="8" max="8" width="19.6875" customWidth="1"/>
    <col min="9" max="9" width="10.6875" customWidth="1"/>
    <col min="10" max="10" width="11.5" customWidth="1"/>
    <col min="11" max="11" width="7.6875" customWidth="1"/>
    <col min="12" max="12" width="9.5" customWidth="1"/>
    <col min="13" max="15" width="7.6875" customWidth="1"/>
    <col min="16" max="16" width="15.5" customWidth="1"/>
    <col min="17" max="17" width="7.6875" customWidth="1"/>
    <col min="18" max="18" width="23" customWidth="1"/>
    <col min="19" max="19" width="18.6875" customWidth="1"/>
    <col min="20" max="20" width="7.1875" customWidth="1"/>
    <col min="21" max="21" width="9.6875" customWidth="1"/>
    <col min="22" max="22" width="7.6875" customWidth="1"/>
    <col min="23" max="23" width="9" customWidth="1"/>
    <col min="24" max="24" width="10.3125" customWidth="1"/>
    <col min="25" max="25" width="12.8125" customWidth="1"/>
    <col min="26" max="26" width="7.6875" customWidth="1"/>
  </cols>
  <sheetData>
    <row r="1" spans="1:27" ht="14.25" customHeight="1" thickBot="1">
      <c r="A1" s="3" t="s">
        <v>240</v>
      </c>
      <c r="B1" s="40" t="s">
        <v>447</v>
      </c>
      <c r="C1" s="3"/>
      <c r="D1" s="3"/>
      <c r="E1" s="3"/>
      <c r="F1" s="3"/>
      <c r="G1" s="3"/>
      <c r="H1" s="3"/>
      <c r="I1" s="3" t="s">
        <v>275</v>
      </c>
      <c r="J1" s="40" t="s">
        <v>276</v>
      </c>
      <c r="K1" s="3"/>
      <c r="L1" s="3"/>
      <c r="M1" s="3"/>
      <c r="N1" s="3"/>
      <c r="O1" s="3"/>
      <c r="P1" s="3"/>
      <c r="Q1" s="3"/>
      <c r="R1" s="3" t="s">
        <v>282</v>
      </c>
      <c r="S1" s="40" t="s">
        <v>283</v>
      </c>
      <c r="T1" s="3"/>
      <c r="U1" s="3"/>
      <c r="V1" s="3"/>
      <c r="W1" s="3"/>
      <c r="X1" s="3"/>
      <c r="Y1" s="3"/>
      <c r="Z1" s="3"/>
    </row>
    <row r="2" spans="1:27" ht="20.45" customHeight="1" thickBot="1">
      <c r="A2" s="107" t="s">
        <v>66</v>
      </c>
      <c r="B2" s="107" t="s">
        <v>125</v>
      </c>
      <c r="C2" s="107" t="s">
        <v>443</v>
      </c>
      <c r="D2" s="108" t="s">
        <v>241</v>
      </c>
      <c r="E2" s="109" t="s">
        <v>61</v>
      </c>
      <c r="F2" s="108" t="s">
        <v>242</v>
      </c>
      <c r="G2" s="107" t="s">
        <v>243</v>
      </c>
      <c r="H2" s="3"/>
      <c r="I2" s="278" t="s">
        <v>493</v>
      </c>
      <c r="J2" s="278" t="s">
        <v>277</v>
      </c>
      <c r="K2" s="257"/>
      <c r="L2" s="278" t="s">
        <v>495</v>
      </c>
      <c r="M2" s="278" t="s">
        <v>278</v>
      </c>
      <c r="N2" s="278" t="s">
        <v>279</v>
      </c>
      <c r="O2" s="278" t="s">
        <v>280</v>
      </c>
      <c r="P2" s="278" t="s">
        <v>281</v>
      </c>
      <c r="Q2" s="3"/>
      <c r="R2" s="248" t="s">
        <v>284</v>
      </c>
      <c r="S2" s="248" t="s">
        <v>285</v>
      </c>
      <c r="T2" s="248" t="s">
        <v>484</v>
      </c>
      <c r="U2" s="249" t="s">
        <v>278</v>
      </c>
      <c r="V2" s="248" t="s">
        <v>279</v>
      </c>
      <c r="W2" s="248" t="s">
        <v>280</v>
      </c>
      <c r="X2" s="248" t="s">
        <v>281</v>
      </c>
      <c r="Y2" s="248" t="s">
        <v>485</v>
      </c>
      <c r="Z2" s="3"/>
      <c r="AA2" s="3"/>
    </row>
    <row r="3" spans="1:27" ht="14.25" customHeight="1" thickBot="1">
      <c r="A3" s="110" t="s">
        <v>53</v>
      </c>
      <c r="B3" s="111" t="s">
        <v>440</v>
      </c>
      <c r="C3" s="112" t="s">
        <v>444</v>
      </c>
      <c r="D3" s="113" t="s">
        <v>69</v>
      </c>
      <c r="E3" s="113">
        <v>5</v>
      </c>
      <c r="F3" s="113">
        <v>1</v>
      </c>
      <c r="G3" s="112" t="s">
        <v>244</v>
      </c>
      <c r="H3" s="3"/>
      <c r="I3" s="279"/>
      <c r="J3" s="279"/>
      <c r="K3" s="258" t="s">
        <v>494</v>
      </c>
      <c r="L3" s="279"/>
      <c r="M3" s="279"/>
      <c r="N3" s="279"/>
      <c r="O3" s="279"/>
      <c r="P3" s="279"/>
      <c r="Q3" s="3"/>
      <c r="R3" s="250" t="s">
        <v>286</v>
      </c>
      <c r="S3" s="251" t="s">
        <v>486</v>
      </c>
      <c r="T3" s="251">
        <v>0.7</v>
      </c>
      <c r="U3" s="252">
        <v>2.2699999999999999E-16</v>
      </c>
      <c r="V3" s="251">
        <v>1.33</v>
      </c>
      <c r="W3" s="251">
        <v>-1.58</v>
      </c>
      <c r="X3" s="251" t="s">
        <v>448</v>
      </c>
      <c r="Y3" s="251" t="s">
        <v>449</v>
      </c>
      <c r="Z3" s="3"/>
      <c r="AA3" s="3"/>
    </row>
    <row r="4" spans="1:27" ht="14.25" customHeight="1">
      <c r="A4" s="110" t="s">
        <v>54</v>
      </c>
      <c r="B4" s="111" t="s">
        <v>440</v>
      </c>
      <c r="C4" s="112" t="s">
        <v>444</v>
      </c>
      <c r="D4" s="113" t="s">
        <v>144</v>
      </c>
      <c r="E4" s="113">
        <v>5</v>
      </c>
      <c r="F4" s="113">
        <v>1</v>
      </c>
      <c r="G4" s="112" t="s">
        <v>244</v>
      </c>
      <c r="H4" s="3"/>
      <c r="I4" s="259" t="s">
        <v>496</v>
      </c>
      <c r="J4" s="260" t="s">
        <v>438</v>
      </c>
      <c r="K4" s="260">
        <v>0.89</v>
      </c>
      <c r="L4" s="260">
        <v>0.79</v>
      </c>
      <c r="M4" s="261">
        <v>8.9500000000000002E-13</v>
      </c>
      <c r="N4" s="260">
        <v>1.6</v>
      </c>
      <c r="O4" s="260">
        <v>-3.2</v>
      </c>
      <c r="P4" s="260" t="s">
        <v>497</v>
      </c>
      <c r="Q4" s="3"/>
      <c r="R4" s="253" t="s">
        <v>287</v>
      </c>
      <c r="S4" s="254" t="s">
        <v>487</v>
      </c>
      <c r="T4" s="254">
        <v>0.9</v>
      </c>
      <c r="U4" s="255">
        <v>2E-19</v>
      </c>
      <c r="V4" s="254">
        <v>0.87</v>
      </c>
      <c r="W4" s="254">
        <v>-1.65</v>
      </c>
      <c r="X4" s="254" t="s">
        <v>450</v>
      </c>
      <c r="Y4" s="254" t="s">
        <v>451</v>
      </c>
      <c r="Z4" s="3"/>
      <c r="AA4" s="3"/>
    </row>
    <row r="5" spans="1:27" ht="14.25" customHeight="1">
      <c r="A5" s="110" t="s">
        <v>55</v>
      </c>
      <c r="B5" s="111" t="s">
        <v>440</v>
      </c>
      <c r="C5" s="112" t="s">
        <v>444</v>
      </c>
      <c r="D5" s="113" t="s">
        <v>69</v>
      </c>
      <c r="E5" s="113">
        <v>4</v>
      </c>
      <c r="F5" s="113">
        <v>1</v>
      </c>
      <c r="G5" s="112" t="s">
        <v>244</v>
      </c>
      <c r="H5" s="3"/>
      <c r="I5" s="262" t="s">
        <v>498</v>
      </c>
      <c r="J5" s="263" t="s">
        <v>410</v>
      </c>
      <c r="K5" s="263">
        <v>0.68</v>
      </c>
      <c r="L5" s="263">
        <v>0.46</v>
      </c>
      <c r="M5" s="264">
        <v>0.03</v>
      </c>
      <c r="N5" s="263">
        <v>1.9</v>
      </c>
      <c r="O5" s="263">
        <v>2.4</v>
      </c>
      <c r="P5" s="263" t="s">
        <v>499</v>
      </c>
      <c r="Q5" s="3"/>
      <c r="R5" s="250" t="s">
        <v>288</v>
      </c>
      <c r="S5" s="251" t="s">
        <v>488</v>
      </c>
      <c r="T5" s="251">
        <v>0.7</v>
      </c>
      <c r="U5" s="252">
        <v>2.48E-30</v>
      </c>
      <c r="V5" s="251">
        <v>0.99</v>
      </c>
      <c r="W5" s="251">
        <v>-1.56</v>
      </c>
      <c r="X5" s="251" t="s">
        <v>452</v>
      </c>
      <c r="Y5" s="251" t="s">
        <v>453</v>
      </c>
      <c r="Z5" s="3"/>
      <c r="AA5" s="3"/>
    </row>
    <row r="6" spans="1:27" ht="14.25" customHeight="1">
      <c r="A6" s="110" t="s">
        <v>48</v>
      </c>
      <c r="B6" s="111" t="s">
        <v>440</v>
      </c>
      <c r="C6" s="112" t="s">
        <v>444</v>
      </c>
      <c r="D6" s="113" t="s">
        <v>144</v>
      </c>
      <c r="E6" s="113">
        <v>17</v>
      </c>
      <c r="F6" s="113">
        <v>1</v>
      </c>
      <c r="G6" s="112" t="s">
        <v>244</v>
      </c>
      <c r="H6" s="3"/>
      <c r="I6" s="259" t="s">
        <v>500</v>
      </c>
      <c r="J6" s="260" t="s">
        <v>411</v>
      </c>
      <c r="K6" s="260">
        <v>0.86</v>
      </c>
      <c r="L6" s="260">
        <v>0.7</v>
      </c>
      <c r="M6" s="261">
        <v>1.4200000000000001E-2</v>
      </c>
      <c r="N6" s="260">
        <v>1.2</v>
      </c>
      <c r="O6" s="260">
        <v>5.4</v>
      </c>
      <c r="P6" s="260" t="s">
        <v>501</v>
      </c>
      <c r="Q6" s="3"/>
      <c r="R6" s="253" t="s">
        <v>227</v>
      </c>
      <c r="S6" s="254" t="s">
        <v>489</v>
      </c>
      <c r="T6" s="254">
        <v>0.6</v>
      </c>
      <c r="U6" s="255">
        <v>2E-8</v>
      </c>
      <c r="V6" s="254">
        <v>0.72</v>
      </c>
      <c r="W6" s="254">
        <v>-0.7</v>
      </c>
      <c r="X6" s="254" t="s">
        <v>467</v>
      </c>
      <c r="Y6" s="254" t="s">
        <v>454</v>
      </c>
      <c r="Z6" s="3"/>
      <c r="AA6" s="3"/>
    </row>
    <row r="7" spans="1:27" ht="14.25" customHeight="1">
      <c r="A7" s="114" t="s">
        <v>50</v>
      </c>
      <c r="B7" s="111" t="s">
        <v>440</v>
      </c>
      <c r="C7" s="112" t="s">
        <v>444</v>
      </c>
      <c r="D7" s="113" t="s">
        <v>97</v>
      </c>
      <c r="E7" s="113">
        <v>12</v>
      </c>
      <c r="F7" s="113">
        <v>3</v>
      </c>
      <c r="G7" s="112" t="s">
        <v>245</v>
      </c>
      <c r="H7" s="3"/>
      <c r="I7" s="262" t="s">
        <v>502</v>
      </c>
      <c r="J7" s="263" t="s">
        <v>409</v>
      </c>
      <c r="K7" s="263">
        <v>0.88</v>
      </c>
      <c r="L7" s="263">
        <v>0.78</v>
      </c>
      <c r="M7" s="264">
        <v>2.3700000000000001E-10</v>
      </c>
      <c r="N7" s="263">
        <v>1.8</v>
      </c>
      <c r="O7" s="263">
        <v>-3</v>
      </c>
      <c r="P7" s="263" t="s">
        <v>503</v>
      </c>
      <c r="Q7" s="3"/>
      <c r="R7" s="250" t="s">
        <v>226</v>
      </c>
      <c r="S7" s="251" t="s">
        <v>490</v>
      </c>
      <c r="T7" s="251">
        <v>0.9</v>
      </c>
      <c r="U7" s="252">
        <v>5.0000000000000002E-5</v>
      </c>
      <c r="V7" s="251">
        <v>1.07</v>
      </c>
      <c r="W7" s="251">
        <v>-1.58</v>
      </c>
      <c r="X7" s="251" t="s">
        <v>466</v>
      </c>
      <c r="Y7" s="251" t="s">
        <v>455</v>
      </c>
      <c r="Z7" s="3"/>
      <c r="AA7" s="3"/>
    </row>
    <row r="8" spans="1:27" ht="14.25" customHeight="1">
      <c r="A8" s="114" t="s">
        <v>51</v>
      </c>
      <c r="B8" s="111" t="s">
        <v>440</v>
      </c>
      <c r="C8" s="112" t="s">
        <v>444</v>
      </c>
      <c r="D8" s="113" t="s">
        <v>140</v>
      </c>
      <c r="E8" s="113">
        <v>9</v>
      </c>
      <c r="F8" s="113">
        <v>3</v>
      </c>
      <c r="G8" s="112" t="s">
        <v>245</v>
      </c>
      <c r="H8" s="3"/>
      <c r="I8" s="259" t="s">
        <v>504</v>
      </c>
      <c r="J8" s="260" t="s">
        <v>437</v>
      </c>
      <c r="K8" s="260">
        <v>0.74</v>
      </c>
      <c r="L8" s="260">
        <v>0.68</v>
      </c>
      <c r="M8" s="261">
        <v>4.1300000000000002E-10</v>
      </c>
      <c r="N8" s="260">
        <v>0.5</v>
      </c>
      <c r="O8" s="260">
        <v>0.6</v>
      </c>
      <c r="P8" s="260" t="s">
        <v>505</v>
      </c>
      <c r="Q8" s="3"/>
      <c r="R8" s="253" t="s">
        <v>229</v>
      </c>
      <c r="S8" s="254" t="s">
        <v>491</v>
      </c>
      <c r="T8" s="254">
        <v>0.7</v>
      </c>
      <c r="U8" s="255">
        <v>2.0000000000000001E-13</v>
      </c>
      <c r="V8" s="254">
        <v>0.74</v>
      </c>
      <c r="W8" s="254">
        <v>-0.73</v>
      </c>
      <c r="X8" s="254" t="s">
        <v>465</v>
      </c>
      <c r="Y8" s="254" t="s">
        <v>456</v>
      </c>
      <c r="Z8" s="3"/>
      <c r="AA8" s="3"/>
    </row>
    <row r="9" spans="1:27" ht="14.25" customHeight="1">
      <c r="A9" s="114" t="s">
        <v>52</v>
      </c>
      <c r="B9" s="111" t="s">
        <v>440</v>
      </c>
      <c r="C9" s="112" t="s">
        <v>444</v>
      </c>
      <c r="D9" s="113" t="s">
        <v>144</v>
      </c>
      <c r="E9" s="113">
        <v>10</v>
      </c>
      <c r="F9" s="113">
        <v>3</v>
      </c>
      <c r="G9" s="112" t="s">
        <v>245</v>
      </c>
      <c r="H9" s="3"/>
      <c r="I9" s="3"/>
      <c r="J9" s="3"/>
      <c r="K9" s="3"/>
      <c r="L9" s="3"/>
      <c r="M9" s="3"/>
      <c r="N9" s="3"/>
      <c r="O9" s="3"/>
      <c r="P9" s="3"/>
      <c r="Q9" s="3"/>
      <c r="R9" s="250" t="s">
        <v>289</v>
      </c>
      <c r="S9" s="251" t="s">
        <v>412</v>
      </c>
      <c r="T9" s="251">
        <v>0.01</v>
      </c>
      <c r="U9" s="251">
        <v>0.8</v>
      </c>
      <c r="V9" s="251">
        <v>0.6</v>
      </c>
      <c r="W9" s="251">
        <v>-1.3</v>
      </c>
      <c r="X9" s="251" t="s">
        <v>464</v>
      </c>
      <c r="Y9" s="251" t="s">
        <v>457</v>
      </c>
      <c r="Z9" s="3"/>
      <c r="AA9" s="3"/>
    </row>
    <row r="10" spans="1:27" ht="14.25" customHeight="1">
      <c r="A10" s="114" t="s">
        <v>56</v>
      </c>
      <c r="B10" s="115" t="s">
        <v>441</v>
      </c>
      <c r="C10" s="112" t="s">
        <v>444</v>
      </c>
      <c r="D10" s="113" t="s">
        <v>97</v>
      </c>
      <c r="E10" s="113">
        <v>10</v>
      </c>
      <c r="F10" s="113">
        <v>3</v>
      </c>
      <c r="G10" s="112" t="s">
        <v>246</v>
      </c>
      <c r="H10" s="3"/>
      <c r="I10" s="3"/>
      <c r="J10" s="3"/>
      <c r="K10" s="3"/>
      <c r="L10" s="3"/>
      <c r="M10" s="3"/>
      <c r="N10" s="3"/>
      <c r="O10" s="3"/>
      <c r="P10" s="3"/>
      <c r="Q10" s="3"/>
      <c r="R10" s="253" t="s">
        <v>290</v>
      </c>
      <c r="S10" s="254" t="s">
        <v>413</v>
      </c>
      <c r="T10" s="254">
        <v>0.99</v>
      </c>
      <c r="U10" s="254">
        <v>6.0000000000000001E-3</v>
      </c>
      <c r="V10" s="254">
        <v>1.8</v>
      </c>
      <c r="W10" s="254">
        <v>-2.1</v>
      </c>
      <c r="X10" s="254" t="s">
        <v>463</v>
      </c>
      <c r="Y10" s="254" t="s">
        <v>458</v>
      </c>
      <c r="Z10" s="3"/>
      <c r="AA10" s="3"/>
    </row>
    <row r="11" spans="1:27" ht="14.25" customHeight="1">
      <c r="A11" s="114" t="s">
        <v>247</v>
      </c>
      <c r="B11" s="115" t="s">
        <v>441</v>
      </c>
      <c r="C11" s="112" t="s">
        <v>445</v>
      </c>
      <c r="D11" s="113" t="s">
        <v>97</v>
      </c>
      <c r="E11" s="113">
        <v>9</v>
      </c>
      <c r="F11" s="113">
        <v>2</v>
      </c>
      <c r="G11" s="112" t="s">
        <v>248</v>
      </c>
      <c r="H11" s="3"/>
      <c r="I11" s="3"/>
      <c r="J11" s="3"/>
      <c r="K11" s="3"/>
      <c r="L11" s="3"/>
      <c r="M11" s="3"/>
      <c r="N11" s="3"/>
      <c r="O11" s="3"/>
      <c r="P11" s="3"/>
      <c r="Q11" s="3"/>
      <c r="R11" s="250" t="s">
        <v>291</v>
      </c>
      <c r="S11" s="251" t="s">
        <v>414</v>
      </c>
      <c r="T11" s="251">
        <v>0.01</v>
      </c>
      <c r="U11" s="251">
        <v>0.76</v>
      </c>
      <c r="V11" s="251">
        <v>0.8</v>
      </c>
      <c r="W11" s="251">
        <v>-1.6</v>
      </c>
      <c r="X11" s="251" t="s">
        <v>462</v>
      </c>
      <c r="Y11" s="251" t="s">
        <v>459</v>
      </c>
      <c r="Z11" s="3"/>
      <c r="AA11" s="3"/>
    </row>
    <row r="12" spans="1:27" ht="14.25" customHeight="1">
      <c r="A12" s="110" t="s">
        <v>249</v>
      </c>
      <c r="B12" s="115" t="s">
        <v>441</v>
      </c>
      <c r="C12" s="112" t="s">
        <v>445</v>
      </c>
      <c r="D12" s="113" t="s">
        <v>71</v>
      </c>
      <c r="E12" s="113">
        <v>2</v>
      </c>
      <c r="F12" s="113">
        <v>2</v>
      </c>
      <c r="G12" s="112" t="s">
        <v>248</v>
      </c>
      <c r="H12" s="3"/>
      <c r="I12" s="3"/>
      <c r="J12" s="3"/>
      <c r="K12" s="3"/>
      <c r="L12" s="3"/>
      <c r="M12" s="3"/>
      <c r="N12" s="3"/>
      <c r="O12" s="3"/>
      <c r="P12" s="3"/>
      <c r="Q12" s="3"/>
      <c r="R12" s="256" t="s">
        <v>45</v>
      </c>
      <c r="S12" s="254" t="s">
        <v>492</v>
      </c>
      <c r="T12" s="254">
        <v>0.84</v>
      </c>
      <c r="U12" s="255">
        <v>5E-52</v>
      </c>
      <c r="V12" s="254">
        <v>0.99</v>
      </c>
      <c r="W12" s="254">
        <v>-0.56999999999999995</v>
      </c>
      <c r="X12" s="254" t="s">
        <v>461</v>
      </c>
      <c r="Y12" s="254" t="s">
        <v>460</v>
      </c>
      <c r="Z12" s="3"/>
      <c r="AA12" s="3"/>
    </row>
    <row r="13" spans="1:27" ht="14.25" customHeight="1">
      <c r="A13" s="110" t="s">
        <v>250</v>
      </c>
      <c r="B13" s="115" t="s">
        <v>441</v>
      </c>
      <c r="C13" s="112" t="s">
        <v>445</v>
      </c>
      <c r="D13" s="113" t="s">
        <v>69</v>
      </c>
      <c r="E13" s="113">
        <v>3</v>
      </c>
      <c r="F13" s="113">
        <v>2</v>
      </c>
      <c r="G13" s="112" t="s">
        <v>248</v>
      </c>
      <c r="H13" s="3"/>
      <c r="I13" s="41"/>
      <c r="J13" s="41"/>
      <c r="K13" s="41"/>
      <c r="L13" s="41"/>
      <c r="M13" s="41"/>
      <c r="N13" s="41"/>
      <c r="O13" s="41"/>
      <c r="P13" s="41"/>
      <c r="Q13" s="41"/>
      <c r="R13" s="3"/>
      <c r="S13" s="3"/>
      <c r="T13" s="3"/>
      <c r="U13" s="3"/>
      <c r="V13" s="3"/>
      <c r="W13" s="3"/>
      <c r="X13" s="3"/>
      <c r="Y13" s="3"/>
      <c r="Z13" s="3"/>
      <c r="AA13" s="3"/>
    </row>
    <row r="14" spans="1:27" ht="14.25" customHeight="1">
      <c r="A14" s="110" t="s">
        <v>251</v>
      </c>
      <c r="B14" s="115" t="s">
        <v>441</v>
      </c>
      <c r="C14" s="112" t="s">
        <v>445</v>
      </c>
      <c r="D14" s="113" t="s">
        <v>97</v>
      </c>
      <c r="E14" s="113">
        <v>2</v>
      </c>
      <c r="F14" s="113">
        <v>2</v>
      </c>
      <c r="G14" s="112" t="s">
        <v>248</v>
      </c>
      <c r="H14" s="3"/>
      <c r="I14" s="41"/>
      <c r="J14" s="41"/>
      <c r="K14" s="41"/>
      <c r="L14" s="41"/>
      <c r="M14" s="41"/>
      <c r="N14" s="41"/>
      <c r="O14" s="41"/>
      <c r="P14" s="41"/>
      <c r="Q14" s="41"/>
      <c r="R14" s="3"/>
      <c r="S14" s="3"/>
      <c r="T14" s="3"/>
      <c r="U14" s="3"/>
      <c r="V14" s="3"/>
      <c r="W14" s="3"/>
      <c r="X14" s="3"/>
      <c r="Y14" s="3"/>
      <c r="Z14" s="3"/>
      <c r="AA14" s="3"/>
    </row>
    <row r="15" spans="1:27" ht="14.25" customHeight="1">
      <c r="A15" s="110" t="s">
        <v>252</v>
      </c>
      <c r="B15" s="115" t="s">
        <v>441</v>
      </c>
      <c r="C15" s="112" t="s">
        <v>445</v>
      </c>
      <c r="D15" s="113" t="s">
        <v>71</v>
      </c>
      <c r="E15" s="113">
        <v>2</v>
      </c>
      <c r="F15" s="113">
        <v>2</v>
      </c>
      <c r="G15" s="112" t="s">
        <v>248</v>
      </c>
      <c r="H15" s="3"/>
      <c r="I15" s="41"/>
      <c r="J15" s="41"/>
      <c r="K15" s="41"/>
      <c r="L15" s="41"/>
      <c r="M15" s="41"/>
      <c r="N15" s="41"/>
      <c r="O15" s="41"/>
      <c r="P15" s="41"/>
      <c r="Q15" s="41"/>
      <c r="R15" s="121"/>
      <c r="S15" s="121"/>
      <c r="T15" s="121"/>
      <c r="U15" s="121"/>
      <c r="V15" s="121"/>
      <c r="W15" s="121"/>
      <c r="X15" s="121"/>
      <c r="Y15" s="121"/>
      <c r="Z15" s="41"/>
      <c r="AA15" s="3"/>
    </row>
    <row r="16" spans="1:27" ht="14.25" customHeight="1">
      <c r="A16" s="110" t="s">
        <v>73</v>
      </c>
      <c r="B16" s="115" t="s">
        <v>441</v>
      </c>
      <c r="C16" s="112" t="s">
        <v>445</v>
      </c>
      <c r="D16" s="113" t="s">
        <v>97</v>
      </c>
      <c r="E16" s="113">
        <v>1</v>
      </c>
      <c r="F16" s="113">
        <v>2</v>
      </c>
      <c r="G16" s="112" t="s">
        <v>248</v>
      </c>
      <c r="H16" s="3"/>
      <c r="I16" s="41"/>
      <c r="J16" s="41"/>
      <c r="K16" s="41"/>
      <c r="L16" s="41"/>
      <c r="M16" s="41"/>
      <c r="N16" s="41"/>
      <c r="O16" s="41"/>
      <c r="P16" s="41"/>
      <c r="Q16" s="41"/>
      <c r="R16" s="121"/>
      <c r="S16" s="121"/>
      <c r="T16" s="121"/>
      <c r="U16" s="121"/>
      <c r="V16" s="121"/>
      <c r="W16" s="121"/>
      <c r="X16" s="121"/>
      <c r="Y16" s="121"/>
      <c r="Z16" s="41"/>
      <c r="AA16" s="3"/>
    </row>
    <row r="17" spans="1:27" ht="14.25" customHeight="1">
      <c r="A17" s="110" t="s">
        <v>253</v>
      </c>
      <c r="B17" s="115" t="s">
        <v>441</v>
      </c>
      <c r="C17" s="112" t="s">
        <v>445</v>
      </c>
      <c r="D17" s="113" t="s">
        <v>71</v>
      </c>
      <c r="E17" s="113">
        <v>2</v>
      </c>
      <c r="F17" s="113">
        <v>2</v>
      </c>
      <c r="G17" s="112" t="s">
        <v>248</v>
      </c>
      <c r="H17" s="3"/>
      <c r="I17" s="41"/>
      <c r="J17" s="41"/>
      <c r="K17" s="41"/>
      <c r="L17" s="41"/>
      <c r="M17" s="41"/>
      <c r="N17" s="41"/>
      <c r="O17" s="41"/>
      <c r="P17" s="41"/>
      <c r="Q17" s="41"/>
      <c r="R17" s="121"/>
      <c r="S17" s="121"/>
      <c r="T17" s="121"/>
      <c r="U17" s="121"/>
      <c r="V17" s="121"/>
      <c r="W17" s="121"/>
      <c r="X17" s="121"/>
      <c r="Y17" s="121"/>
      <c r="Z17" s="41"/>
      <c r="AA17" s="3"/>
    </row>
    <row r="18" spans="1:27" ht="14.25" customHeight="1">
      <c r="A18" s="110" t="s">
        <v>254</v>
      </c>
      <c r="B18" s="115" t="s">
        <v>441</v>
      </c>
      <c r="C18" s="112" t="s">
        <v>445</v>
      </c>
      <c r="D18" s="113" t="s">
        <v>97</v>
      </c>
      <c r="E18" s="113">
        <v>2</v>
      </c>
      <c r="F18" s="113">
        <v>2</v>
      </c>
      <c r="G18" s="112" t="s">
        <v>248</v>
      </c>
      <c r="H18" s="3"/>
      <c r="I18" s="41"/>
      <c r="J18" s="41"/>
      <c r="K18" s="41"/>
      <c r="L18" s="41"/>
      <c r="M18" s="41"/>
      <c r="N18" s="41"/>
      <c r="O18" s="41"/>
      <c r="P18" s="41"/>
      <c r="Q18" s="41"/>
      <c r="R18" s="121"/>
      <c r="S18" s="121"/>
      <c r="T18" s="121"/>
      <c r="U18" s="121"/>
      <c r="V18" s="121"/>
      <c r="W18" s="121"/>
      <c r="X18" s="121"/>
      <c r="Y18" s="121"/>
      <c r="Z18" s="41"/>
      <c r="AA18" s="3"/>
    </row>
    <row r="19" spans="1:27" ht="14.25" customHeight="1">
      <c r="A19" s="110" t="s">
        <v>255</v>
      </c>
      <c r="B19" s="115" t="s">
        <v>441</v>
      </c>
      <c r="C19" s="112" t="s">
        <v>445</v>
      </c>
      <c r="D19" s="113" t="s">
        <v>71</v>
      </c>
      <c r="E19" s="113">
        <v>3</v>
      </c>
      <c r="F19" s="113">
        <v>2</v>
      </c>
      <c r="G19" s="112" t="s">
        <v>248</v>
      </c>
      <c r="H19" s="3"/>
      <c r="I19" s="41"/>
      <c r="J19" s="41"/>
      <c r="K19" s="41"/>
      <c r="L19" s="41"/>
      <c r="M19" s="41"/>
      <c r="N19" s="41"/>
      <c r="O19" s="41"/>
      <c r="P19" s="41"/>
      <c r="Q19" s="41"/>
      <c r="R19" s="121"/>
      <c r="S19" s="121"/>
      <c r="T19" s="121"/>
      <c r="U19" s="121"/>
      <c r="V19" s="121"/>
      <c r="W19" s="121"/>
      <c r="X19" s="121"/>
      <c r="Y19" s="121"/>
      <c r="Z19" s="41"/>
      <c r="AA19" s="3"/>
    </row>
    <row r="20" spans="1:27" ht="14.25" customHeight="1">
      <c r="A20" s="110" t="s">
        <v>256</v>
      </c>
      <c r="B20" s="115" t="s">
        <v>441</v>
      </c>
      <c r="C20" s="112" t="s">
        <v>445</v>
      </c>
      <c r="D20" s="113" t="s">
        <v>71</v>
      </c>
      <c r="E20" s="113">
        <v>2</v>
      </c>
      <c r="F20" s="113">
        <v>2</v>
      </c>
      <c r="G20" s="112" t="s">
        <v>248</v>
      </c>
      <c r="H20" s="3"/>
      <c r="I20" s="41"/>
      <c r="J20" s="41"/>
      <c r="K20" s="41"/>
      <c r="L20" s="41"/>
      <c r="M20" s="41"/>
      <c r="N20" s="41"/>
      <c r="O20" s="41"/>
      <c r="P20" s="41"/>
      <c r="Q20" s="41"/>
      <c r="R20" s="121"/>
      <c r="S20" s="121"/>
      <c r="T20" s="121"/>
      <c r="U20" s="121"/>
      <c r="V20" s="121"/>
      <c r="W20" s="121"/>
      <c r="X20" s="121"/>
      <c r="Y20" s="121"/>
      <c r="Z20" s="41"/>
      <c r="AA20" s="3"/>
    </row>
    <row r="21" spans="1:27" ht="14.25" customHeight="1">
      <c r="A21" s="110" t="s">
        <v>257</v>
      </c>
      <c r="B21" s="115" t="s">
        <v>441</v>
      </c>
      <c r="C21" s="112" t="s">
        <v>445</v>
      </c>
      <c r="D21" s="113" t="s">
        <v>69</v>
      </c>
      <c r="E21" s="113">
        <v>2</v>
      </c>
      <c r="F21" s="113">
        <v>2</v>
      </c>
      <c r="G21" s="112" t="s">
        <v>248</v>
      </c>
      <c r="H21" s="3"/>
      <c r="I21" s="3"/>
      <c r="J21" s="3"/>
      <c r="K21" s="3"/>
      <c r="L21" s="3"/>
      <c r="M21" s="3"/>
      <c r="N21" s="3"/>
      <c r="O21" s="3"/>
      <c r="P21" s="3"/>
      <c r="Q21" s="3"/>
      <c r="R21" s="121"/>
      <c r="S21" s="121"/>
      <c r="T21" s="121"/>
      <c r="U21" s="121"/>
      <c r="V21" s="121"/>
      <c r="W21" s="121"/>
      <c r="X21" s="121"/>
      <c r="Y21" s="121"/>
      <c r="Z21" s="41"/>
      <c r="AA21" s="3"/>
    </row>
    <row r="22" spans="1:27" ht="14.25" customHeight="1">
      <c r="A22" s="110" t="s">
        <v>78</v>
      </c>
      <c r="B22" s="111" t="s">
        <v>440</v>
      </c>
      <c r="C22" s="112" t="s">
        <v>445</v>
      </c>
      <c r="D22" s="113" t="s">
        <v>97</v>
      </c>
      <c r="E22" s="113">
        <v>2</v>
      </c>
      <c r="F22" s="113">
        <v>2</v>
      </c>
      <c r="G22" s="112" t="s">
        <v>248</v>
      </c>
      <c r="H22" s="3"/>
      <c r="I22" s="3"/>
      <c r="J22" s="3"/>
      <c r="K22" s="3"/>
      <c r="L22" s="3"/>
      <c r="M22" s="3"/>
      <c r="N22" s="3"/>
      <c r="O22" s="3"/>
      <c r="P22" s="3"/>
      <c r="Q22" s="3"/>
      <c r="R22" s="121"/>
      <c r="S22" s="121"/>
      <c r="T22" s="121"/>
      <c r="U22" s="121"/>
      <c r="V22" s="121"/>
      <c r="W22" s="121"/>
      <c r="X22" s="121"/>
      <c r="Y22" s="121"/>
      <c r="Z22" s="41"/>
      <c r="AA22" s="3"/>
    </row>
    <row r="23" spans="1:27" ht="14.25" customHeight="1">
      <c r="A23" s="110" t="s">
        <v>258</v>
      </c>
      <c r="B23" s="111" t="s">
        <v>440</v>
      </c>
      <c r="C23" s="112" t="s">
        <v>445</v>
      </c>
      <c r="D23" s="113" t="s">
        <v>97</v>
      </c>
      <c r="E23" s="113">
        <v>2</v>
      </c>
      <c r="F23" s="113">
        <v>2</v>
      </c>
      <c r="G23" s="112" t="s">
        <v>248</v>
      </c>
      <c r="H23" s="3"/>
      <c r="I23" s="3"/>
      <c r="J23" s="3"/>
      <c r="K23" s="3"/>
      <c r="L23" s="3"/>
      <c r="M23" s="3"/>
      <c r="N23" s="3"/>
      <c r="O23" s="3"/>
      <c r="P23" s="3"/>
      <c r="Q23" s="3"/>
      <c r="R23" s="121"/>
      <c r="S23" s="121"/>
      <c r="T23" s="121"/>
      <c r="U23" s="121"/>
      <c r="V23" s="121"/>
      <c r="W23" s="121"/>
      <c r="X23" s="121"/>
      <c r="Y23" s="121"/>
      <c r="Z23" s="41"/>
      <c r="AA23" s="3"/>
    </row>
    <row r="24" spans="1:27" ht="14.25" customHeight="1">
      <c r="A24" s="110" t="s">
        <v>259</v>
      </c>
      <c r="B24" s="111" t="s">
        <v>440</v>
      </c>
      <c r="C24" s="112" t="s">
        <v>445</v>
      </c>
      <c r="D24" s="113" t="s">
        <v>97</v>
      </c>
      <c r="E24" s="113">
        <v>1</v>
      </c>
      <c r="F24" s="113">
        <v>2</v>
      </c>
      <c r="G24" s="112" t="s">
        <v>248</v>
      </c>
      <c r="H24" s="3"/>
      <c r="I24" s="3"/>
      <c r="J24" s="3"/>
      <c r="K24" s="3"/>
      <c r="L24" s="3"/>
      <c r="M24" s="3"/>
      <c r="N24" s="3"/>
      <c r="O24" s="3"/>
      <c r="P24" s="3"/>
      <c r="Q24" s="3"/>
      <c r="R24" s="121"/>
      <c r="S24" s="121"/>
      <c r="T24" s="121"/>
      <c r="U24" s="121"/>
      <c r="V24" s="121"/>
      <c r="W24" s="121"/>
      <c r="X24" s="121"/>
      <c r="Y24" s="121"/>
      <c r="Z24" s="41"/>
      <c r="AA24" s="3"/>
    </row>
    <row r="25" spans="1:27" ht="14.25" customHeight="1">
      <c r="A25" s="110" t="s">
        <v>260</v>
      </c>
      <c r="B25" s="111" t="s">
        <v>440</v>
      </c>
      <c r="C25" s="112" t="s">
        <v>445</v>
      </c>
      <c r="D25" s="113" t="s">
        <v>69</v>
      </c>
      <c r="E25" s="113">
        <v>1</v>
      </c>
      <c r="F25" s="113">
        <v>2</v>
      </c>
      <c r="G25" s="112" t="s">
        <v>248</v>
      </c>
      <c r="H25" s="3"/>
      <c r="I25" s="3"/>
      <c r="J25" s="3"/>
      <c r="K25" s="3"/>
      <c r="L25" s="3"/>
      <c r="M25" s="3"/>
      <c r="N25" s="3"/>
      <c r="O25" s="3"/>
      <c r="P25" s="3"/>
      <c r="Q25" s="3"/>
      <c r="R25" s="121"/>
      <c r="S25" s="121"/>
      <c r="T25" s="121"/>
      <c r="U25" s="121"/>
      <c r="V25" s="121"/>
      <c r="W25" s="121"/>
      <c r="X25" s="121"/>
      <c r="Y25" s="121"/>
      <c r="Z25" s="41"/>
      <c r="AA25" s="3"/>
    </row>
    <row r="26" spans="1:27" ht="14.25" customHeight="1">
      <c r="A26" s="110" t="s">
        <v>261</v>
      </c>
      <c r="B26" s="111" t="s">
        <v>440</v>
      </c>
      <c r="C26" s="112" t="s">
        <v>445</v>
      </c>
      <c r="D26" s="113" t="s">
        <v>71</v>
      </c>
      <c r="E26" s="113">
        <v>1</v>
      </c>
      <c r="F26" s="113">
        <v>2</v>
      </c>
      <c r="G26" s="112" t="s">
        <v>248</v>
      </c>
      <c r="H26" s="3"/>
      <c r="I26" s="3"/>
      <c r="J26" s="3"/>
      <c r="K26" s="3"/>
      <c r="L26" s="3"/>
      <c r="M26" s="3"/>
      <c r="N26" s="3"/>
      <c r="O26" s="3"/>
      <c r="P26" s="3"/>
      <c r="Q26" s="3"/>
      <c r="R26" s="41"/>
      <c r="S26" s="41"/>
      <c r="T26" s="41"/>
      <c r="U26" s="41"/>
      <c r="V26" s="41"/>
      <c r="W26" s="41"/>
      <c r="X26" s="41"/>
      <c r="Y26" s="41"/>
      <c r="Z26" s="41"/>
      <c r="AA26" s="3"/>
    </row>
    <row r="27" spans="1:27" ht="14.25" customHeight="1">
      <c r="A27" s="110" t="s">
        <v>262</v>
      </c>
      <c r="B27" s="111" t="s">
        <v>442</v>
      </c>
      <c r="C27" s="112" t="s">
        <v>446</v>
      </c>
      <c r="D27" s="113" t="s">
        <v>69</v>
      </c>
      <c r="E27" s="113">
        <v>2</v>
      </c>
      <c r="F27" s="113">
        <v>2</v>
      </c>
      <c r="G27" s="112" t="s">
        <v>263</v>
      </c>
      <c r="H27" s="3"/>
      <c r="I27" s="3"/>
      <c r="J27" s="3"/>
      <c r="K27" s="3"/>
      <c r="L27" s="3"/>
      <c r="M27" s="3"/>
      <c r="N27" s="3"/>
      <c r="O27" s="3"/>
      <c r="P27" s="3"/>
      <c r="Q27" s="3"/>
      <c r="R27" s="41"/>
      <c r="S27" s="41"/>
      <c r="T27" s="41"/>
      <c r="U27" s="41"/>
      <c r="V27" s="41"/>
      <c r="W27" s="41"/>
      <c r="X27" s="41"/>
      <c r="Y27" s="41"/>
      <c r="Z27" s="41"/>
      <c r="AA27" s="3"/>
    </row>
    <row r="28" spans="1:27" ht="14.25" customHeight="1">
      <c r="A28" s="110" t="s">
        <v>264</v>
      </c>
      <c r="B28" s="111" t="s">
        <v>440</v>
      </c>
      <c r="C28" s="112" t="s">
        <v>446</v>
      </c>
      <c r="D28" s="113" t="s">
        <v>71</v>
      </c>
      <c r="E28" s="113">
        <v>3</v>
      </c>
      <c r="F28" s="113">
        <v>2</v>
      </c>
      <c r="G28" s="112" t="s">
        <v>263</v>
      </c>
      <c r="H28" s="3"/>
      <c r="I28" s="3"/>
      <c r="J28" s="3"/>
      <c r="K28" s="3"/>
      <c r="L28" s="3"/>
      <c r="M28" s="3"/>
      <c r="N28" s="3"/>
      <c r="O28" s="3"/>
      <c r="P28" s="3"/>
      <c r="Q28" s="3"/>
      <c r="R28" s="3"/>
      <c r="S28" s="3"/>
      <c r="T28" s="3"/>
      <c r="U28" s="3"/>
      <c r="V28" s="3"/>
      <c r="W28" s="3"/>
      <c r="X28" s="3"/>
      <c r="Y28" s="3"/>
      <c r="Z28" s="3"/>
      <c r="AA28" s="3"/>
    </row>
    <row r="29" spans="1:27" ht="14.25" customHeight="1">
      <c r="A29" s="110" t="s">
        <v>265</v>
      </c>
      <c r="B29" s="111" t="s">
        <v>440</v>
      </c>
      <c r="C29" s="112" t="s">
        <v>446</v>
      </c>
      <c r="D29" s="113" t="s">
        <v>69</v>
      </c>
      <c r="E29" s="113">
        <v>3</v>
      </c>
      <c r="F29" s="113">
        <v>2</v>
      </c>
      <c r="G29" s="112" t="s">
        <v>263</v>
      </c>
      <c r="H29" s="3"/>
      <c r="I29" s="3"/>
      <c r="J29" s="3"/>
      <c r="K29" s="3"/>
      <c r="L29" s="3"/>
      <c r="M29" s="3"/>
      <c r="N29" s="3"/>
      <c r="O29" s="3"/>
      <c r="P29" s="3"/>
      <c r="Q29" s="3"/>
      <c r="R29" s="3"/>
      <c r="S29" s="3"/>
      <c r="T29" s="3"/>
      <c r="U29" s="3"/>
      <c r="V29" s="3"/>
      <c r="W29" s="3"/>
      <c r="X29" s="3"/>
      <c r="Y29" s="3"/>
      <c r="Z29" s="3"/>
      <c r="AA29" s="3"/>
    </row>
    <row r="30" spans="1:27" ht="14.25" customHeight="1">
      <c r="A30" s="110" t="s">
        <v>266</v>
      </c>
      <c r="B30" s="111" t="s">
        <v>441</v>
      </c>
      <c r="C30" s="112" t="s">
        <v>446</v>
      </c>
      <c r="D30" s="113" t="s">
        <v>71</v>
      </c>
      <c r="E30" s="113">
        <v>8</v>
      </c>
      <c r="F30" s="113">
        <v>2</v>
      </c>
      <c r="G30" s="112" t="s">
        <v>263</v>
      </c>
      <c r="H30" s="3"/>
      <c r="I30" s="3"/>
      <c r="J30" s="3"/>
      <c r="K30" s="3"/>
      <c r="L30" s="3"/>
      <c r="M30" s="3"/>
      <c r="N30" s="3"/>
      <c r="O30" s="3"/>
      <c r="P30" s="3"/>
      <c r="Q30" s="3"/>
      <c r="R30" s="3"/>
      <c r="S30" s="3"/>
      <c r="T30" s="3"/>
      <c r="U30" s="3"/>
      <c r="V30" s="3"/>
      <c r="W30" s="3"/>
      <c r="X30" s="3"/>
      <c r="Y30" s="3"/>
      <c r="Z30" s="3"/>
      <c r="AA30" s="3"/>
    </row>
    <row r="31" spans="1:27" ht="14.25" customHeight="1">
      <c r="A31" s="110" t="s">
        <v>267</v>
      </c>
      <c r="B31" s="111" t="s">
        <v>442</v>
      </c>
      <c r="C31" s="112" t="s">
        <v>446</v>
      </c>
      <c r="D31" s="113" t="s">
        <v>69</v>
      </c>
      <c r="E31" s="113">
        <v>2</v>
      </c>
      <c r="F31" s="113">
        <v>2</v>
      </c>
      <c r="G31" s="112" t="s">
        <v>263</v>
      </c>
      <c r="H31" s="3"/>
      <c r="I31" s="3"/>
      <c r="J31" s="3"/>
      <c r="K31" s="3"/>
      <c r="L31" s="3"/>
      <c r="M31" s="3"/>
      <c r="N31" s="3"/>
      <c r="O31" s="3"/>
      <c r="P31" s="3"/>
      <c r="Q31" s="3"/>
      <c r="R31" s="3"/>
      <c r="S31" s="3"/>
      <c r="T31" s="3"/>
      <c r="U31" s="3"/>
      <c r="V31" s="3"/>
      <c r="W31" s="3"/>
      <c r="X31" s="3"/>
      <c r="Y31" s="3"/>
      <c r="Z31" s="3"/>
      <c r="AA31" s="3"/>
    </row>
    <row r="32" spans="1:27" ht="14.25" customHeight="1">
      <c r="A32" s="110" t="s">
        <v>268</v>
      </c>
      <c r="B32" s="111" t="s">
        <v>440</v>
      </c>
      <c r="C32" s="112" t="s">
        <v>446</v>
      </c>
      <c r="D32" s="113" t="s">
        <v>71</v>
      </c>
      <c r="E32" s="113">
        <v>2</v>
      </c>
      <c r="F32" s="113">
        <v>2</v>
      </c>
      <c r="G32" s="112" t="s">
        <v>263</v>
      </c>
      <c r="H32" s="3"/>
      <c r="I32" s="3"/>
      <c r="J32" s="3"/>
      <c r="K32" s="3"/>
      <c r="L32" s="3"/>
      <c r="M32" s="3"/>
      <c r="N32" s="3"/>
      <c r="O32" s="3"/>
      <c r="P32" s="3"/>
      <c r="Q32" s="3"/>
      <c r="R32" s="3"/>
      <c r="S32" s="3"/>
      <c r="T32" s="3"/>
      <c r="U32" s="3"/>
      <c r="V32" s="3"/>
      <c r="W32" s="3"/>
      <c r="X32" s="3"/>
      <c r="Y32" s="3"/>
      <c r="Z32" s="3"/>
      <c r="AA32" s="3"/>
    </row>
    <row r="33" spans="1:27" ht="14.25" customHeight="1">
      <c r="A33" s="110" t="s">
        <v>269</v>
      </c>
      <c r="B33" s="111" t="s">
        <v>440</v>
      </c>
      <c r="C33" s="112" t="s">
        <v>446</v>
      </c>
      <c r="D33" s="113" t="s">
        <v>71</v>
      </c>
      <c r="E33" s="113">
        <v>10</v>
      </c>
      <c r="F33" s="113">
        <v>2</v>
      </c>
      <c r="G33" s="112" t="s">
        <v>263</v>
      </c>
      <c r="H33" s="3"/>
      <c r="I33" s="3"/>
      <c r="J33" s="3"/>
      <c r="K33" s="3"/>
      <c r="L33" s="3"/>
      <c r="M33" s="3"/>
      <c r="N33" s="3"/>
      <c r="O33" s="3"/>
      <c r="P33" s="3"/>
      <c r="Q33" s="3"/>
      <c r="R33" s="3"/>
      <c r="S33" s="3"/>
      <c r="T33" s="3"/>
      <c r="U33" s="3"/>
      <c r="V33" s="3"/>
      <c r="W33" s="3"/>
      <c r="X33" s="3"/>
      <c r="Y33" s="3"/>
      <c r="Z33" s="3"/>
      <c r="AA33" s="3"/>
    </row>
    <row r="34" spans="1:27" ht="14.25" customHeight="1">
      <c r="A34" s="110" t="s">
        <v>270</v>
      </c>
      <c r="B34" s="111" t="s">
        <v>440</v>
      </c>
      <c r="C34" s="112" t="s">
        <v>446</v>
      </c>
      <c r="D34" s="113" t="s">
        <v>97</v>
      </c>
      <c r="E34" s="113">
        <v>2</v>
      </c>
      <c r="F34" s="113">
        <v>2</v>
      </c>
      <c r="G34" s="112" t="s">
        <v>263</v>
      </c>
      <c r="H34" s="3"/>
      <c r="I34" s="3"/>
      <c r="J34" s="3"/>
      <c r="K34" s="3"/>
      <c r="L34" s="3"/>
      <c r="M34" s="3"/>
      <c r="N34" s="3"/>
      <c r="O34" s="3"/>
      <c r="P34" s="3"/>
      <c r="Q34" s="3"/>
      <c r="R34" s="3"/>
      <c r="S34" s="3"/>
      <c r="T34" s="3"/>
      <c r="U34" s="3"/>
      <c r="V34" s="3"/>
      <c r="W34" s="3"/>
      <c r="X34" s="3"/>
      <c r="Y34" s="3"/>
      <c r="Z34" s="3"/>
      <c r="AA34" s="3"/>
    </row>
    <row r="35" spans="1:27" ht="14.25" customHeight="1">
      <c r="A35" s="110" t="s">
        <v>271</v>
      </c>
      <c r="B35" s="111" t="s">
        <v>440</v>
      </c>
      <c r="C35" s="112" t="s">
        <v>446</v>
      </c>
      <c r="D35" s="113" t="s">
        <v>97</v>
      </c>
      <c r="E35" s="113">
        <v>3</v>
      </c>
      <c r="F35" s="113">
        <v>2</v>
      </c>
      <c r="G35" s="112" t="s">
        <v>263</v>
      </c>
      <c r="H35" s="3"/>
      <c r="I35" s="3"/>
      <c r="J35" s="3"/>
      <c r="K35" s="3"/>
      <c r="L35" s="3"/>
      <c r="M35" s="3"/>
      <c r="N35" s="3"/>
      <c r="O35" s="3"/>
      <c r="P35" s="3"/>
      <c r="Q35" s="3"/>
      <c r="R35" s="3"/>
      <c r="S35" s="3"/>
      <c r="T35" s="3"/>
      <c r="U35" s="3"/>
      <c r="V35" s="3"/>
      <c r="W35" s="3"/>
      <c r="X35" s="3"/>
      <c r="Y35" s="3"/>
      <c r="Z35" s="3"/>
      <c r="AA35" s="3"/>
    </row>
    <row r="36" spans="1:27" ht="14.25" customHeight="1">
      <c r="A36" s="110" t="s">
        <v>272</v>
      </c>
      <c r="B36" s="111" t="s">
        <v>440</v>
      </c>
      <c r="C36" s="112" t="s">
        <v>446</v>
      </c>
      <c r="D36" s="113" t="s">
        <v>71</v>
      </c>
      <c r="E36" s="113">
        <v>1</v>
      </c>
      <c r="F36" s="113">
        <v>2</v>
      </c>
      <c r="G36" s="112" t="s">
        <v>263</v>
      </c>
      <c r="H36" s="3"/>
      <c r="I36" s="3"/>
      <c r="J36" s="3"/>
      <c r="K36" s="3"/>
      <c r="L36" s="3"/>
      <c r="M36" s="3"/>
      <c r="N36" s="3"/>
      <c r="O36" s="3"/>
      <c r="P36" s="3"/>
      <c r="Q36" s="3"/>
      <c r="R36" s="3"/>
      <c r="S36" s="3"/>
      <c r="T36" s="3"/>
      <c r="U36" s="3"/>
      <c r="V36" s="3"/>
      <c r="W36" s="3"/>
      <c r="X36" s="3"/>
      <c r="Y36" s="3"/>
      <c r="Z36" s="3"/>
      <c r="AA36" s="3"/>
    </row>
    <row r="37" spans="1:27" ht="14.25" customHeight="1">
      <c r="A37" s="110" t="s">
        <v>273</v>
      </c>
      <c r="B37" s="111" t="s">
        <v>440</v>
      </c>
      <c r="C37" s="112" t="s">
        <v>446</v>
      </c>
      <c r="D37" s="113" t="s">
        <v>71</v>
      </c>
      <c r="E37" s="113">
        <v>2</v>
      </c>
      <c r="F37" s="113">
        <v>2</v>
      </c>
      <c r="G37" s="112" t="s">
        <v>263</v>
      </c>
      <c r="H37" s="3"/>
      <c r="I37" s="3"/>
      <c r="J37" s="3"/>
      <c r="K37" s="3"/>
      <c r="L37" s="3"/>
      <c r="M37" s="3"/>
      <c r="N37" s="3"/>
      <c r="O37" s="3"/>
      <c r="P37" s="3"/>
      <c r="Q37" s="3"/>
      <c r="R37" s="3"/>
      <c r="S37" s="3"/>
      <c r="T37" s="3"/>
      <c r="U37" s="3"/>
      <c r="V37" s="3"/>
      <c r="W37" s="3"/>
      <c r="X37" s="3"/>
      <c r="Y37" s="3"/>
      <c r="Z37" s="3"/>
      <c r="AA37" s="3"/>
    </row>
    <row r="38" spans="1:27" ht="14.25" customHeight="1">
      <c r="A38" s="116" t="s">
        <v>274</v>
      </c>
      <c r="B38" s="117" t="s">
        <v>440</v>
      </c>
      <c r="C38" s="118" t="s">
        <v>446</v>
      </c>
      <c r="D38" s="119" t="s">
        <v>97</v>
      </c>
      <c r="E38" s="119">
        <v>4</v>
      </c>
      <c r="F38" s="119">
        <v>2</v>
      </c>
      <c r="G38" s="118" t="s">
        <v>263</v>
      </c>
      <c r="H38" s="3"/>
      <c r="I38" s="3"/>
      <c r="J38" s="3"/>
      <c r="K38" s="3"/>
      <c r="L38" s="3"/>
      <c r="M38" s="3"/>
      <c r="N38" s="3"/>
      <c r="O38" s="3"/>
      <c r="P38" s="3"/>
      <c r="Q38" s="3"/>
      <c r="R38" s="3"/>
      <c r="S38" s="3"/>
      <c r="T38" s="3"/>
      <c r="U38" s="3"/>
      <c r="V38" s="3"/>
      <c r="W38" s="3"/>
      <c r="X38" s="3"/>
      <c r="Y38" s="3"/>
      <c r="Z38" s="3"/>
      <c r="AA38" s="3"/>
    </row>
    <row r="39" spans="1:27"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7"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7"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7" ht="14.25" customHeight="1">
      <c r="A42" s="121"/>
      <c r="B42" s="121"/>
      <c r="C42" s="121"/>
      <c r="D42" s="121"/>
      <c r="E42" s="121"/>
      <c r="F42" s="121"/>
      <c r="G42" s="121"/>
      <c r="H42" s="121"/>
      <c r="I42" s="3"/>
      <c r="J42" s="3"/>
      <c r="K42" s="3"/>
      <c r="L42" s="3"/>
      <c r="M42" s="3"/>
      <c r="N42" s="3"/>
      <c r="O42" s="3"/>
      <c r="P42" s="3"/>
      <c r="Q42" s="3"/>
      <c r="R42" s="3"/>
      <c r="S42" s="3"/>
      <c r="T42" s="3"/>
      <c r="U42" s="3"/>
      <c r="V42" s="3"/>
      <c r="W42" s="3"/>
      <c r="X42" s="3"/>
      <c r="Y42" s="3"/>
      <c r="Z42" s="3"/>
    </row>
    <row r="43" spans="1:27" ht="14.25" customHeight="1">
      <c r="A43" s="121"/>
      <c r="B43" s="121"/>
      <c r="C43" s="121"/>
      <c r="D43" s="121"/>
      <c r="E43" s="121"/>
      <c r="F43" s="121"/>
      <c r="G43" s="121"/>
      <c r="H43" s="121"/>
      <c r="I43" s="3"/>
      <c r="J43" s="3"/>
      <c r="K43" s="3"/>
      <c r="L43" s="3"/>
      <c r="M43" s="3"/>
      <c r="N43" s="3"/>
      <c r="O43" s="3"/>
      <c r="P43" s="3"/>
      <c r="Q43" s="3"/>
      <c r="R43" s="3"/>
      <c r="S43" s="3"/>
      <c r="T43" s="3"/>
      <c r="U43" s="3"/>
      <c r="V43" s="3"/>
      <c r="W43" s="3"/>
      <c r="X43" s="3"/>
      <c r="Y43" s="3"/>
      <c r="Z43" s="3"/>
    </row>
    <row r="44" spans="1:27" ht="14.25" customHeight="1">
      <c r="A44" s="121"/>
      <c r="B44" s="121"/>
      <c r="C44" s="121"/>
      <c r="D44" s="121"/>
      <c r="E44" s="121"/>
      <c r="F44" s="121"/>
      <c r="G44" s="121"/>
      <c r="H44" s="121"/>
      <c r="I44" s="3"/>
      <c r="J44" s="3"/>
      <c r="K44" s="3"/>
      <c r="L44" s="3"/>
      <c r="M44" s="3"/>
      <c r="N44" s="3"/>
      <c r="O44" s="3"/>
      <c r="P44" s="3"/>
      <c r="Q44" s="3"/>
      <c r="R44" s="3"/>
      <c r="S44" s="3"/>
      <c r="T44" s="3"/>
      <c r="U44" s="3"/>
      <c r="V44" s="3"/>
      <c r="W44" s="3"/>
      <c r="X44" s="3"/>
      <c r="Y44" s="3"/>
      <c r="Z44" s="3"/>
    </row>
    <row r="45" spans="1:27" s="103" customFormat="1" ht="14.25" customHeight="1">
      <c r="A45" s="121"/>
      <c r="B45" s="121"/>
      <c r="C45" s="121"/>
      <c r="D45" s="121"/>
      <c r="E45" s="121"/>
      <c r="F45" s="121"/>
      <c r="G45" s="121"/>
      <c r="H45" s="121"/>
      <c r="I45" s="87"/>
      <c r="J45" s="87"/>
      <c r="K45" s="87"/>
      <c r="L45" s="87"/>
      <c r="M45" s="87"/>
      <c r="N45" s="87"/>
      <c r="O45" s="87"/>
      <c r="P45" s="87"/>
      <c r="Q45" s="87"/>
      <c r="R45" s="87"/>
      <c r="S45" s="87"/>
      <c r="T45" s="87"/>
      <c r="U45" s="87"/>
      <c r="V45" s="87"/>
      <c r="W45" s="87"/>
      <c r="X45" s="87"/>
      <c r="Y45" s="87"/>
      <c r="Z45" s="87"/>
    </row>
    <row r="46" spans="1:27" s="103" customFormat="1" ht="14.25" customHeight="1">
      <c r="A46" s="121"/>
      <c r="B46" s="121"/>
      <c r="C46" s="121"/>
      <c r="D46" s="121"/>
      <c r="E46" s="121"/>
      <c r="F46" s="121"/>
      <c r="G46" s="121"/>
      <c r="H46" s="121"/>
      <c r="I46" s="87"/>
      <c r="J46" s="87"/>
      <c r="K46" s="87"/>
      <c r="L46" s="87"/>
      <c r="M46" s="87"/>
      <c r="N46" s="87"/>
      <c r="O46" s="87"/>
      <c r="P46" s="87"/>
      <c r="Q46" s="87"/>
      <c r="R46" s="87"/>
      <c r="S46" s="87"/>
      <c r="T46" s="87"/>
      <c r="U46" s="87"/>
      <c r="V46" s="87"/>
      <c r="W46" s="87"/>
      <c r="X46" s="87"/>
      <c r="Y46" s="87"/>
      <c r="Z46" s="87"/>
    </row>
    <row r="47" spans="1:27" ht="14.25" customHeight="1">
      <c r="A47" s="121"/>
      <c r="B47" s="121"/>
      <c r="C47" s="121"/>
      <c r="D47" s="121"/>
      <c r="E47" s="121"/>
      <c r="F47" s="121"/>
      <c r="G47" s="121"/>
      <c r="H47" s="121"/>
      <c r="I47" s="3"/>
      <c r="J47" s="3"/>
      <c r="K47" s="3"/>
      <c r="L47" s="3"/>
      <c r="M47" s="3"/>
      <c r="N47" s="3"/>
      <c r="O47" s="3"/>
      <c r="P47" s="3"/>
      <c r="Q47" s="3"/>
      <c r="R47" s="3"/>
      <c r="S47" s="3"/>
      <c r="T47" s="3"/>
      <c r="U47" s="3"/>
      <c r="V47" s="3"/>
      <c r="W47" s="3"/>
      <c r="X47" s="3"/>
      <c r="Y47" s="3"/>
      <c r="Z47" s="3"/>
    </row>
    <row r="48" spans="1:27" ht="14.25" customHeight="1">
      <c r="A48" s="121"/>
      <c r="B48" s="121"/>
      <c r="C48" s="121"/>
      <c r="D48" s="121"/>
      <c r="E48" s="121"/>
      <c r="F48" s="121"/>
      <c r="G48" s="121"/>
      <c r="H48" s="121"/>
      <c r="I48" s="3"/>
      <c r="J48" s="3"/>
      <c r="K48" s="3"/>
      <c r="L48" s="3"/>
      <c r="M48" s="3"/>
      <c r="N48" s="3"/>
      <c r="O48" s="3"/>
      <c r="P48" s="3"/>
      <c r="Q48" s="3"/>
      <c r="R48" s="3"/>
      <c r="S48" s="3"/>
      <c r="T48" s="3"/>
      <c r="U48" s="3"/>
      <c r="V48" s="3"/>
      <c r="W48" s="3"/>
      <c r="X48" s="3"/>
      <c r="Y48" s="3"/>
      <c r="Z48" s="3"/>
    </row>
    <row r="49" spans="1:26" ht="14.25" customHeight="1">
      <c r="A49" s="121"/>
      <c r="B49" s="121"/>
      <c r="C49" s="121"/>
      <c r="D49" s="121"/>
      <c r="E49" s="121"/>
      <c r="F49" s="121"/>
      <c r="G49" s="121"/>
      <c r="H49" s="121"/>
      <c r="I49" s="3"/>
      <c r="J49" s="3"/>
      <c r="K49" s="3"/>
      <c r="L49" s="3"/>
      <c r="M49" s="3"/>
      <c r="N49" s="3"/>
      <c r="O49" s="3"/>
      <c r="P49" s="3"/>
      <c r="Q49" s="3"/>
      <c r="R49" s="3"/>
      <c r="S49" s="3"/>
      <c r="T49" s="3"/>
      <c r="U49" s="3"/>
      <c r="V49" s="3"/>
      <c r="W49" s="3"/>
      <c r="X49" s="3"/>
      <c r="Y49" s="3"/>
      <c r="Z49" s="3"/>
    </row>
    <row r="50" spans="1:26" ht="14.25" customHeight="1">
      <c r="A50" s="122"/>
      <c r="B50" s="123"/>
      <c r="C50" s="122"/>
      <c r="D50" s="122"/>
      <c r="E50" s="122"/>
      <c r="F50" s="122"/>
      <c r="G50" s="122"/>
      <c r="H50" s="122"/>
      <c r="I50" s="3"/>
      <c r="J50" s="3"/>
      <c r="K50" s="3"/>
      <c r="L50" s="3"/>
      <c r="M50" s="3"/>
      <c r="N50" s="3"/>
      <c r="O50" s="3"/>
      <c r="P50" s="3"/>
      <c r="Q50" s="3"/>
      <c r="R50" s="3"/>
      <c r="S50" s="3"/>
      <c r="T50" s="3"/>
      <c r="U50" s="3"/>
      <c r="V50" s="3"/>
      <c r="W50" s="3"/>
      <c r="X50" s="3"/>
      <c r="Y50" s="3"/>
      <c r="Z50" s="3"/>
    </row>
    <row r="51" spans="1:26" ht="14.25" customHeight="1">
      <c r="A51" s="122"/>
      <c r="B51" s="122"/>
      <c r="C51" s="122"/>
      <c r="D51" s="122"/>
      <c r="E51" s="122"/>
      <c r="F51" s="122"/>
      <c r="G51" s="122"/>
      <c r="H51" s="122"/>
      <c r="I51" s="3"/>
      <c r="J51" s="3"/>
      <c r="K51" s="3"/>
      <c r="L51" s="3"/>
      <c r="M51" s="3"/>
      <c r="N51" s="3"/>
      <c r="O51" s="3"/>
      <c r="P51" s="3"/>
      <c r="Q51" s="3"/>
      <c r="R51" s="3"/>
      <c r="S51" s="3"/>
      <c r="T51" s="3"/>
      <c r="U51" s="3"/>
      <c r="V51" s="3"/>
      <c r="W51" s="3"/>
      <c r="X51" s="3"/>
      <c r="Y51" s="3"/>
      <c r="Z51" s="3"/>
    </row>
    <row r="52" spans="1:26" ht="14.25" customHeight="1">
      <c r="A52" s="122"/>
      <c r="B52" s="122"/>
      <c r="C52" s="122"/>
      <c r="D52" s="122"/>
      <c r="E52" s="122"/>
      <c r="F52" s="122"/>
      <c r="G52" s="122"/>
      <c r="H52" s="122"/>
      <c r="I52" s="3"/>
      <c r="J52" s="3"/>
      <c r="K52" s="3"/>
      <c r="L52" s="3"/>
      <c r="M52" s="3"/>
      <c r="N52" s="3"/>
      <c r="O52" s="3"/>
      <c r="P52" s="3"/>
      <c r="Q52" s="3"/>
      <c r="R52" s="3"/>
      <c r="S52" s="3"/>
      <c r="T52" s="3"/>
      <c r="U52" s="3"/>
      <c r="V52" s="3"/>
      <c r="W52" s="3"/>
      <c r="X52" s="3"/>
      <c r="Y52" s="3"/>
      <c r="Z52" s="3"/>
    </row>
    <row r="53" spans="1:26"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c r="A56" s="3"/>
      <c r="B56" s="42"/>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c r="A57" s="3"/>
      <c r="B57" s="42"/>
      <c r="C57" s="42"/>
      <c r="D57" s="3"/>
      <c r="E57" s="42"/>
      <c r="F57" s="3"/>
      <c r="G57" s="3"/>
      <c r="H57" s="3"/>
      <c r="I57" s="3"/>
      <c r="J57" s="3"/>
      <c r="K57" s="3"/>
      <c r="L57" s="3"/>
      <c r="M57" s="3"/>
      <c r="N57" s="3"/>
      <c r="O57" s="3"/>
      <c r="P57" s="3"/>
      <c r="Q57" s="3"/>
      <c r="R57" s="3"/>
      <c r="S57" s="3"/>
      <c r="T57" s="3"/>
      <c r="U57" s="3"/>
      <c r="V57" s="3"/>
      <c r="W57" s="3"/>
      <c r="X57" s="3"/>
      <c r="Y57" s="3"/>
      <c r="Z57" s="3"/>
    </row>
    <row r="58" spans="1:26" ht="14.25" customHeight="1">
      <c r="A58" s="3"/>
      <c r="B58" s="3"/>
      <c r="C58" s="3"/>
      <c r="D58" s="3"/>
      <c r="E58" s="42"/>
      <c r="F58" s="42"/>
      <c r="G58" s="3"/>
      <c r="H58" s="3"/>
      <c r="I58" s="3"/>
      <c r="J58" s="3"/>
      <c r="K58" s="3"/>
      <c r="L58" s="3"/>
      <c r="M58" s="3"/>
      <c r="N58" s="3"/>
      <c r="O58" s="3"/>
      <c r="P58" s="3"/>
      <c r="Q58" s="3"/>
      <c r="R58" s="3"/>
      <c r="S58" s="3"/>
      <c r="T58" s="3"/>
      <c r="U58" s="3"/>
      <c r="V58" s="3"/>
      <c r="W58" s="3"/>
      <c r="X58" s="3"/>
      <c r="Y58" s="3"/>
      <c r="Z58" s="3"/>
    </row>
    <row r="59" spans="1:26" ht="14.25" customHeight="1">
      <c r="A59" s="3"/>
      <c r="B59" s="42"/>
      <c r="C59" s="42"/>
      <c r="D59" s="42"/>
      <c r="E59" s="42"/>
      <c r="F59" s="3"/>
      <c r="G59" s="3"/>
      <c r="H59" s="3"/>
      <c r="I59" s="3"/>
      <c r="J59" s="3"/>
      <c r="K59" s="3"/>
      <c r="L59" s="3"/>
      <c r="M59" s="3"/>
      <c r="N59" s="3"/>
      <c r="O59" s="3"/>
      <c r="P59" s="3"/>
      <c r="Q59" s="3"/>
      <c r="R59" s="3"/>
      <c r="S59" s="3"/>
      <c r="T59" s="3"/>
      <c r="U59" s="3"/>
      <c r="V59" s="3"/>
      <c r="W59" s="3"/>
      <c r="X59" s="3"/>
      <c r="Y59" s="3"/>
      <c r="Z59" s="3"/>
    </row>
    <row r="60" spans="1:26" ht="18" customHeight="1">
      <c r="A60" s="121"/>
      <c r="B60" s="121"/>
      <c r="C60" s="121"/>
      <c r="D60" s="121"/>
      <c r="E60" s="121"/>
      <c r="F60" s="121"/>
      <c r="G60" s="121"/>
      <c r="H60" s="121"/>
      <c r="I60" s="41"/>
      <c r="J60" s="3"/>
      <c r="K60" s="3"/>
      <c r="L60" s="3"/>
      <c r="M60" s="3"/>
      <c r="N60" s="3"/>
      <c r="O60" s="3"/>
      <c r="P60" s="3"/>
      <c r="Q60" s="3"/>
      <c r="R60" s="3"/>
      <c r="S60" s="3"/>
      <c r="T60" s="3"/>
      <c r="U60" s="3"/>
      <c r="V60" s="3"/>
      <c r="W60" s="3"/>
      <c r="X60" s="3"/>
      <c r="Y60" s="3"/>
      <c r="Z60" s="3"/>
    </row>
    <row r="61" spans="1:26" ht="48" customHeight="1">
      <c r="A61" s="121"/>
      <c r="B61" s="121"/>
      <c r="C61" s="121"/>
      <c r="D61" s="121"/>
      <c r="E61" s="121"/>
      <c r="F61" s="121"/>
      <c r="G61" s="121"/>
      <c r="H61" s="121"/>
      <c r="I61" s="41"/>
      <c r="J61" s="3"/>
      <c r="K61" s="3"/>
      <c r="L61" s="3"/>
      <c r="M61" s="3"/>
      <c r="N61" s="3"/>
      <c r="O61" s="3"/>
      <c r="P61" s="3"/>
      <c r="Q61" s="3"/>
      <c r="R61" s="3"/>
      <c r="S61" s="3"/>
      <c r="T61" s="3"/>
      <c r="U61" s="3"/>
      <c r="V61" s="3"/>
      <c r="W61" s="3"/>
      <c r="X61" s="3"/>
      <c r="Y61" s="3"/>
      <c r="Z61" s="3"/>
    </row>
    <row r="62" spans="1:26" ht="14.25" customHeight="1">
      <c r="A62" s="121"/>
      <c r="B62" s="121"/>
      <c r="C62" s="121"/>
      <c r="D62" s="121"/>
      <c r="E62" s="121"/>
      <c r="F62" s="121"/>
      <c r="G62" s="121"/>
      <c r="H62" s="121"/>
      <c r="I62" s="41"/>
      <c r="J62" s="3"/>
      <c r="K62" s="3"/>
      <c r="L62" s="3"/>
      <c r="M62" s="3"/>
      <c r="N62" s="3"/>
      <c r="O62" s="3"/>
      <c r="P62" s="3"/>
      <c r="Q62" s="3"/>
      <c r="R62" s="3"/>
      <c r="S62" s="3"/>
      <c r="T62" s="3"/>
      <c r="U62" s="3"/>
      <c r="V62" s="3"/>
      <c r="W62" s="3"/>
      <c r="X62" s="3"/>
      <c r="Y62" s="3"/>
      <c r="Z62" s="3"/>
    </row>
    <row r="63" spans="1:26" ht="14.25" customHeight="1">
      <c r="A63" s="121"/>
      <c r="B63" s="121"/>
      <c r="C63" s="121"/>
      <c r="D63" s="121"/>
      <c r="E63" s="121"/>
      <c r="F63" s="121"/>
      <c r="G63" s="121"/>
      <c r="H63" s="121"/>
      <c r="I63" s="124"/>
      <c r="J63" s="3"/>
      <c r="K63" s="3"/>
      <c r="L63" s="3"/>
      <c r="M63" s="3"/>
      <c r="N63" s="3"/>
      <c r="O63" s="3"/>
      <c r="P63" s="3"/>
      <c r="Q63" s="3"/>
      <c r="R63" s="3"/>
      <c r="S63" s="3"/>
      <c r="T63" s="3"/>
      <c r="U63" s="3"/>
      <c r="V63" s="3"/>
      <c r="W63" s="3"/>
      <c r="X63" s="3"/>
      <c r="Y63" s="3"/>
      <c r="Z63" s="3"/>
    </row>
    <row r="64" spans="1:26" ht="14.25" customHeight="1">
      <c r="A64" s="121"/>
      <c r="B64" s="121"/>
      <c r="C64" s="121"/>
      <c r="D64" s="121"/>
      <c r="E64" s="121"/>
      <c r="F64" s="121"/>
      <c r="G64" s="121"/>
      <c r="H64" s="121"/>
      <c r="I64" s="124"/>
      <c r="J64" s="3"/>
      <c r="K64" s="3"/>
      <c r="L64" s="3"/>
      <c r="M64" s="3"/>
      <c r="N64" s="3"/>
      <c r="O64" s="3"/>
      <c r="P64" s="3"/>
      <c r="Q64" s="3"/>
      <c r="R64" s="3"/>
      <c r="S64" s="3"/>
      <c r="T64" s="3"/>
      <c r="U64" s="3"/>
      <c r="V64" s="3"/>
      <c r="W64" s="3"/>
      <c r="X64" s="3"/>
      <c r="Y64" s="3"/>
      <c r="Z64" s="3"/>
    </row>
    <row r="65" spans="1:26" ht="14.25" customHeight="1">
      <c r="A65" s="121"/>
      <c r="B65" s="121"/>
      <c r="C65" s="121"/>
      <c r="D65" s="121"/>
      <c r="E65" s="121"/>
      <c r="F65" s="121"/>
      <c r="G65" s="121"/>
      <c r="H65" s="121"/>
      <c r="I65" s="41"/>
      <c r="J65" s="3"/>
      <c r="K65" s="3"/>
      <c r="L65" s="3"/>
      <c r="M65" s="3"/>
      <c r="N65" s="3"/>
      <c r="O65" s="3"/>
      <c r="P65" s="3"/>
      <c r="Q65" s="3"/>
      <c r="R65" s="3"/>
      <c r="S65" s="3"/>
      <c r="T65" s="3"/>
      <c r="U65" s="3"/>
      <c r="V65" s="3"/>
      <c r="W65" s="3"/>
      <c r="X65" s="3"/>
      <c r="Y65" s="3"/>
      <c r="Z65" s="3"/>
    </row>
    <row r="66" spans="1:26" ht="14.25" customHeight="1">
      <c r="A66" s="121"/>
      <c r="B66" s="121"/>
      <c r="C66" s="121"/>
      <c r="D66" s="121"/>
      <c r="E66" s="121"/>
      <c r="F66" s="121"/>
      <c r="G66" s="121"/>
      <c r="H66" s="121"/>
      <c r="I66" s="41"/>
      <c r="J66" s="3"/>
      <c r="K66" s="3"/>
      <c r="L66" s="3"/>
      <c r="M66" s="3"/>
      <c r="N66" s="3"/>
      <c r="O66" s="3"/>
      <c r="P66" s="3"/>
      <c r="Q66" s="3"/>
      <c r="R66" s="3"/>
      <c r="S66" s="3"/>
      <c r="T66" s="3"/>
      <c r="U66" s="3"/>
      <c r="V66" s="3"/>
      <c r="W66" s="3"/>
      <c r="X66" s="3"/>
      <c r="Y66" s="3"/>
      <c r="Z66" s="3"/>
    </row>
    <row r="67" spans="1:26" ht="14.25" customHeight="1">
      <c r="A67" s="121"/>
      <c r="B67" s="121"/>
      <c r="C67" s="121"/>
      <c r="D67" s="121"/>
      <c r="E67" s="121"/>
      <c r="F67" s="121"/>
      <c r="G67" s="121"/>
      <c r="H67" s="121"/>
      <c r="I67" s="41"/>
      <c r="J67" s="3"/>
      <c r="K67" s="3"/>
      <c r="L67" s="3"/>
      <c r="M67" s="3"/>
      <c r="N67" s="3"/>
      <c r="O67" s="3"/>
      <c r="P67" s="3"/>
      <c r="Q67" s="3"/>
      <c r="R67" s="3"/>
      <c r="S67" s="3"/>
      <c r="T67" s="3"/>
      <c r="U67" s="3"/>
      <c r="V67" s="3"/>
      <c r="W67" s="3"/>
      <c r="X67" s="3"/>
      <c r="Y67" s="3"/>
      <c r="Z67" s="3"/>
    </row>
    <row r="68" spans="1:26" ht="14.25" customHeight="1">
      <c r="A68" s="121"/>
      <c r="B68" s="121"/>
      <c r="C68" s="121"/>
      <c r="D68" s="121"/>
      <c r="E68" s="121"/>
      <c r="F68" s="121"/>
      <c r="G68" s="121"/>
      <c r="H68" s="121"/>
      <c r="I68" s="41"/>
      <c r="J68" s="3"/>
      <c r="K68" s="3"/>
      <c r="L68" s="3"/>
      <c r="M68" s="3"/>
      <c r="N68" s="3"/>
      <c r="O68" s="3"/>
      <c r="P68" s="3"/>
      <c r="Q68" s="3"/>
      <c r="R68" s="3"/>
      <c r="S68" s="3"/>
      <c r="T68" s="3"/>
      <c r="U68" s="3"/>
      <c r="V68" s="3"/>
      <c r="W68" s="3"/>
      <c r="X68" s="3"/>
      <c r="Y68" s="3"/>
      <c r="Z68" s="3"/>
    </row>
    <row r="69" spans="1:26" ht="14.25" customHeight="1">
      <c r="A69" s="121"/>
      <c r="B69" s="121"/>
      <c r="C69" s="121"/>
      <c r="D69" s="121"/>
      <c r="E69" s="121"/>
      <c r="F69" s="121"/>
      <c r="G69" s="121"/>
      <c r="H69" s="121"/>
      <c r="I69" s="41"/>
      <c r="J69" s="3"/>
      <c r="K69" s="3"/>
      <c r="L69" s="3"/>
      <c r="M69" s="3"/>
      <c r="N69" s="3"/>
      <c r="O69" s="3"/>
      <c r="P69" s="3"/>
      <c r="Q69" s="3"/>
      <c r="R69" s="3"/>
      <c r="S69" s="3"/>
      <c r="T69" s="3"/>
      <c r="U69" s="3"/>
      <c r="V69" s="3"/>
      <c r="W69" s="3"/>
      <c r="X69" s="3"/>
      <c r="Y69" s="3"/>
      <c r="Z69" s="3"/>
    </row>
    <row r="70" spans="1:26" ht="14.25" customHeight="1">
      <c r="A70" s="121"/>
      <c r="B70" s="121"/>
      <c r="C70" s="121"/>
      <c r="D70" s="121"/>
      <c r="E70" s="121"/>
      <c r="F70" s="121"/>
      <c r="G70" s="121"/>
      <c r="H70" s="121"/>
      <c r="I70" s="41"/>
      <c r="J70" s="3"/>
      <c r="K70" s="3"/>
      <c r="L70" s="3"/>
      <c r="M70" s="3"/>
      <c r="N70" s="3"/>
      <c r="O70" s="3"/>
      <c r="P70" s="3"/>
      <c r="Q70" s="3"/>
      <c r="R70" s="3"/>
      <c r="S70" s="3"/>
      <c r="T70" s="3"/>
      <c r="U70" s="3"/>
      <c r="V70" s="3"/>
      <c r="W70" s="3"/>
      <c r="X70" s="3"/>
      <c r="Y70" s="3"/>
      <c r="Z70" s="3"/>
    </row>
    <row r="71" spans="1:26" ht="14.25" customHeight="1">
      <c r="A71" s="121"/>
      <c r="B71" s="121"/>
      <c r="C71" s="121"/>
      <c r="D71" s="121"/>
      <c r="E71" s="121"/>
      <c r="F71" s="121"/>
      <c r="G71" s="121"/>
      <c r="H71" s="121"/>
      <c r="I71" s="41"/>
      <c r="J71" s="3"/>
      <c r="K71" s="3"/>
      <c r="L71" s="3"/>
      <c r="M71" s="3"/>
      <c r="N71" s="3"/>
      <c r="O71" s="3"/>
      <c r="P71" s="3"/>
      <c r="Q71" s="3"/>
      <c r="R71" s="3"/>
      <c r="S71" s="3"/>
      <c r="T71" s="3"/>
      <c r="U71" s="3"/>
      <c r="V71" s="3"/>
      <c r="W71" s="3"/>
      <c r="X71" s="3"/>
      <c r="Y71" s="3"/>
      <c r="Z71" s="3"/>
    </row>
    <row r="72" spans="1:26" ht="14.25" customHeight="1">
      <c r="A72" s="121"/>
      <c r="B72" s="121"/>
      <c r="C72" s="121"/>
      <c r="D72" s="121"/>
      <c r="E72" s="121"/>
      <c r="F72" s="121"/>
      <c r="G72" s="121"/>
      <c r="H72" s="121"/>
      <c r="I72" s="41"/>
      <c r="J72" s="3"/>
      <c r="K72" s="3"/>
      <c r="L72" s="3"/>
      <c r="M72" s="3"/>
      <c r="N72" s="3"/>
      <c r="O72" s="3"/>
      <c r="P72" s="3"/>
      <c r="Q72" s="3"/>
      <c r="R72" s="3"/>
      <c r="S72" s="3"/>
      <c r="T72" s="3"/>
      <c r="U72" s="3"/>
      <c r="V72" s="3"/>
      <c r="W72" s="3"/>
      <c r="X72" s="3"/>
      <c r="Y72" s="3"/>
      <c r="Z72" s="3"/>
    </row>
    <row r="73" spans="1:26" ht="14.25" customHeight="1">
      <c r="A73" s="41"/>
      <c r="B73" s="125"/>
      <c r="C73" s="41"/>
      <c r="D73" s="41"/>
      <c r="E73" s="41"/>
      <c r="F73" s="41"/>
      <c r="G73" s="41"/>
      <c r="H73" s="41"/>
      <c r="I73" s="41"/>
      <c r="J73" s="3"/>
      <c r="K73" s="3"/>
      <c r="L73" s="3"/>
      <c r="M73" s="3"/>
      <c r="N73" s="3"/>
      <c r="O73" s="3"/>
      <c r="P73" s="3"/>
      <c r="Q73" s="3"/>
      <c r="R73" s="3"/>
      <c r="S73" s="3"/>
      <c r="T73" s="3"/>
      <c r="U73" s="3"/>
      <c r="V73" s="3"/>
      <c r="W73" s="3"/>
      <c r="X73" s="3"/>
      <c r="Y73" s="3"/>
      <c r="Z73" s="3"/>
    </row>
    <row r="74" spans="1:26" ht="14.25" customHeight="1">
      <c r="A74" s="41"/>
      <c r="B74" s="41"/>
      <c r="C74" s="41"/>
      <c r="D74" s="41"/>
      <c r="E74" s="41"/>
      <c r="F74" s="41"/>
      <c r="G74" s="41"/>
      <c r="H74" s="41"/>
      <c r="I74" s="41"/>
      <c r="J74" s="3"/>
      <c r="K74" s="3"/>
      <c r="L74" s="3"/>
      <c r="M74" s="3"/>
      <c r="N74" s="3"/>
      <c r="O74" s="3"/>
      <c r="P74" s="3"/>
      <c r="Q74" s="3"/>
      <c r="R74" s="3"/>
      <c r="S74" s="3"/>
      <c r="T74" s="3"/>
      <c r="U74" s="3"/>
      <c r="V74" s="3"/>
      <c r="W74" s="3"/>
      <c r="X74" s="3"/>
      <c r="Y74" s="3"/>
      <c r="Z74" s="3"/>
    </row>
    <row r="75" spans="1:26" ht="14.25" customHeight="1">
      <c r="A75" s="41"/>
      <c r="B75" s="41"/>
      <c r="C75" s="41"/>
      <c r="D75" s="41"/>
      <c r="E75" s="41"/>
      <c r="F75" s="41"/>
      <c r="G75" s="41"/>
      <c r="H75" s="41"/>
      <c r="I75" s="41"/>
      <c r="J75" s="3"/>
      <c r="K75" s="3"/>
      <c r="L75" s="3"/>
      <c r="M75" s="3"/>
      <c r="N75" s="3"/>
      <c r="O75" s="3"/>
      <c r="P75" s="3"/>
      <c r="Q75" s="3"/>
      <c r="R75" s="3"/>
      <c r="S75" s="3"/>
      <c r="T75" s="3"/>
      <c r="U75" s="3"/>
      <c r="V75" s="3"/>
      <c r="W75" s="3"/>
      <c r="X75" s="3"/>
      <c r="Y75" s="3"/>
      <c r="Z75" s="3"/>
    </row>
    <row r="76" spans="1:26" ht="14.25" customHeight="1">
      <c r="A76" s="41"/>
      <c r="B76" s="41"/>
      <c r="C76" s="41"/>
      <c r="D76" s="41"/>
      <c r="E76" s="41"/>
      <c r="F76" s="41"/>
      <c r="G76" s="41"/>
      <c r="H76" s="41"/>
      <c r="I76" s="41"/>
      <c r="J76" s="3"/>
      <c r="K76" s="3"/>
      <c r="L76" s="3"/>
      <c r="M76" s="3"/>
      <c r="N76" s="3"/>
      <c r="O76" s="3"/>
      <c r="P76" s="3"/>
      <c r="Q76" s="3"/>
      <c r="R76" s="3"/>
      <c r="S76" s="3"/>
      <c r="T76" s="3"/>
      <c r="U76" s="3"/>
      <c r="V76" s="3"/>
      <c r="W76" s="3"/>
      <c r="X76" s="3"/>
      <c r="Y76" s="3"/>
      <c r="Z76" s="3"/>
    </row>
    <row r="77" spans="1:26"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sheetData>
  <mergeCells count="7">
    <mergeCell ref="O2:O3"/>
    <mergeCell ref="P2:P3"/>
    <mergeCell ref="I2:I3"/>
    <mergeCell ref="J2:J3"/>
    <mergeCell ref="L2:L3"/>
    <mergeCell ref="M2:M3"/>
    <mergeCell ref="N2:N3"/>
  </mergeCells>
  <pageMargins left="0.7" right="0.7" top="0.75" bottom="0.75" header="0" footer="0"/>
  <pageSetup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topLeftCell="A26" workbookViewId="0"/>
  </sheetViews>
  <sheetFormatPr defaultColWidth="12.6875" defaultRowHeight="15" customHeight="1"/>
  <cols>
    <col min="1" max="1" width="19" customWidth="1"/>
    <col min="2" max="2" width="12" customWidth="1"/>
    <col min="3" max="3" width="124.1875" customWidth="1"/>
    <col min="4" max="26" width="7.6875" customWidth="1"/>
  </cols>
  <sheetData>
    <row r="1" spans="1:26" ht="14.25" customHeight="1">
      <c r="A1" s="43" t="s">
        <v>66</v>
      </c>
      <c r="B1" s="44" t="s">
        <v>292</v>
      </c>
      <c r="C1" s="27" t="s">
        <v>293</v>
      </c>
      <c r="D1" s="17"/>
      <c r="E1" s="17"/>
      <c r="F1" s="17"/>
      <c r="G1" s="17"/>
      <c r="H1" s="17"/>
      <c r="I1" s="17"/>
      <c r="J1" s="17"/>
      <c r="K1" s="17"/>
      <c r="L1" s="17"/>
      <c r="M1" s="17"/>
      <c r="N1" s="17"/>
      <c r="O1" s="17"/>
      <c r="P1" s="17"/>
      <c r="Q1" s="17"/>
      <c r="R1" s="17"/>
      <c r="S1" s="17"/>
      <c r="T1" s="17"/>
      <c r="U1" s="17"/>
      <c r="V1" s="17"/>
      <c r="W1" s="17"/>
      <c r="X1" s="17"/>
      <c r="Y1" s="17"/>
      <c r="Z1" s="17"/>
    </row>
    <row r="2" spans="1:26" ht="14.25" customHeight="1">
      <c r="A2" s="27" t="s">
        <v>294</v>
      </c>
      <c r="B2" s="44" t="s">
        <v>295</v>
      </c>
      <c r="C2" s="27" t="s">
        <v>296</v>
      </c>
      <c r="D2" s="17"/>
      <c r="E2" s="17"/>
      <c r="F2" s="17"/>
      <c r="G2" s="17"/>
      <c r="H2" s="17"/>
      <c r="I2" s="17"/>
      <c r="J2" s="17"/>
      <c r="K2" s="17"/>
      <c r="L2" s="17"/>
      <c r="M2" s="17"/>
      <c r="N2" s="17"/>
      <c r="O2" s="17"/>
      <c r="P2" s="17"/>
      <c r="Q2" s="17"/>
      <c r="R2" s="17"/>
      <c r="S2" s="17"/>
      <c r="T2" s="17"/>
      <c r="U2" s="17"/>
      <c r="V2" s="17"/>
      <c r="W2" s="17"/>
      <c r="X2" s="17"/>
      <c r="Y2" s="17"/>
      <c r="Z2" s="17"/>
    </row>
    <row r="3" spans="1:26" ht="14.25" customHeight="1">
      <c r="A3" s="27" t="s">
        <v>294</v>
      </c>
      <c r="B3" s="44" t="s">
        <v>297</v>
      </c>
      <c r="C3" s="27" t="s">
        <v>298</v>
      </c>
      <c r="D3" s="17"/>
      <c r="E3" s="17"/>
      <c r="F3" s="17"/>
      <c r="G3" s="17"/>
      <c r="H3" s="17"/>
      <c r="I3" s="17"/>
      <c r="J3" s="17"/>
      <c r="K3" s="17"/>
      <c r="L3" s="17"/>
      <c r="M3" s="17"/>
      <c r="N3" s="17"/>
      <c r="O3" s="17"/>
      <c r="P3" s="17"/>
      <c r="Q3" s="17"/>
      <c r="R3" s="17"/>
      <c r="S3" s="17"/>
      <c r="T3" s="17"/>
      <c r="U3" s="17"/>
      <c r="V3" s="17"/>
      <c r="W3" s="17"/>
      <c r="X3" s="17"/>
      <c r="Y3" s="17"/>
      <c r="Z3" s="17"/>
    </row>
    <row r="4" spans="1:26" ht="14.25" customHeight="1">
      <c r="A4" s="27" t="s">
        <v>264</v>
      </c>
      <c r="B4" s="44" t="s">
        <v>299</v>
      </c>
      <c r="C4" s="27" t="s">
        <v>300</v>
      </c>
      <c r="D4" s="17"/>
      <c r="E4" s="17"/>
      <c r="F4" s="17"/>
      <c r="G4" s="17"/>
      <c r="H4" s="17"/>
      <c r="I4" s="17"/>
      <c r="J4" s="17"/>
      <c r="K4" s="17"/>
      <c r="L4" s="17"/>
      <c r="M4" s="17"/>
      <c r="N4" s="17"/>
      <c r="O4" s="17"/>
      <c r="P4" s="17"/>
      <c r="Q4" s="17"/>
      <c r="R4" s="17"/>
      <c r="S4" s="17"/>
      <c r="T4" s="17"/>
      <c r="U4" s="17"/>
      <c r="V4" s="17"/>
      <c r="W4" s="17"/>
      <c r="X4" s="17"/>
      <c r="Y4" s="17"/>
      <c r="Z4" s="17"/>
    </row>
    <row r="5" spans="1:26" ht="14.25" customHeight="1">
      <c r="A5" s="27" t="s">
        <v>264</v>
      </c>
      <c r="B5" s="44" t="s">
        <v>301</v>
      </c>
      <c r="C5" s="27" t="s">
        <v>302</v>
      </c>
      <c r="D5" s="17"/>
      <c r="E5" s="17"/>
      <c r="F5" s="17"/>
      <c r="G5" s="17"/>
      <c r="H5" s="17"/>
      <c r="I5" s="17"/>
      <c r="J5" s="17"/>
      <c r="K5" s="17"/>
      <c r="L5" s="17"/>
      <c r="M5" s="17"/>
      <c r="N5" s="17"/>
      <c r="O5" s="17"/>
      <c r="P5" s="17"/>
      <c r="Q5" s="17"/>
      <c r="R5" s="17"/>
      <c r="S5" s="17"/>
      <c r="T5" s="17"/>
      <c r="U5" s="17"/>
      <c r="V5" s="17"/>
      <c r="W5" s="17"/>
      <c r="X5" s="17"/>
      <c r="Y5" s="17"/>
      <c r="Z5" s="17"/>
    </row>
    <row r="6" spans="1:26" ht="14.25" customHeight="1">
      <c r="A6" s="27" t="s">
        <v>264</v>
      </c>
      <c r="B6" s="44" t="s">
        <v>303</v>
      </c>
      <c r="C6" s="27" t="s">
        <v>304</v>
      </c>
      <c r="D6" s="17"/>
      <c r="E6" s="17"/>
      <c r="F6" s="17"/>
      <c r="G6" s="17"/>
      <c r="H6" s="17"/>
      <c r="I6" s="17"/>
      <c r="J6" s="17"/>
      <c r="K6" s="17"/>
      <c r="L6" s="17"/>
      <c r="M6" s="17"/>
      <c r="N6" s="17"/>
      <c r="O6" s="17"/>
      <c r="P6" s="17"/>
      <c r="Q6" s="17"/>
      <c r="R6" s="17"/>
      <c r="S6" s="17"/>
      <c r="T6" s="17"/>
      <c r="U6" s="17"/>
      <c r="V6" s="17"/>
      <c r="W6" s="17"/>
      <c r="X6" s="17"/>
      <c r="Y6" s="17"/>
      <c r="Z6" s="17"/>
    </row>
    <row r="7" spans="1:26" ht="14.25" customHeight="1">
      <c r="A7" s="27" t="s">
        <v>265</v>
      </c>
      <c r="B7" s="44" t="s">
        <v>305</v>
      </c>
      <c r="C7" s="27" t="s">
        <v>306</v>
      </c>
      <c r="D7" s="17"/>
      <c r="E7" s="17"/>
      <c r="F7" s="17"/>
      <c r="G7" s="17"/>
      <c r="H7" s="17"/>
      <c r="I7" s="17"/>
      <c r="J7" s="17"/>
      <c r="K7" s="17"/>
      <c r="L7" s="17"/>
      <c r="M7" s="17"/>
      <c r="N7" s="17"/>
      <c r="O7" s="17"/>
      <c r="P7" s="17"/>
      <c r="Q7" s="17"/>
      <c r="R7" s="17"/>
      <c r="S7" s="17"/>
      <c r="T7" s="17"/>
      <c r="U7" s="17"/>
      <c r="V7" s="17"/>
      <c r="W7" s="17"/>
      <c r="X7" s="17"/>
      <c r="Y7" s="17"/>
      <c r="Z7" s="17"/>
    </row>
    <row r="8" spans="1:26" ht="14.25" customHeight="1">
      <c r="A8" s="27" t="s">
        <v>265</v>
      </c>
      <c r="B8" s="44" t="s">
        <v>307</v>
      </c>
      <c r="C8" s="27" t="s">
        <v>308</v>
      </c>
      <c r="D8" s="17"/>
      <c r="E8" s="17"/>
      <c r="F8" s="17"/>
      <c r="G8" s="17"/>
      <c r="H8" s="17"/>
      <c r="I8" s="17"/>
      <c r="J8" s="17"/>
      <c r="K8" s="17"/>
      <c r="L8" s="17"/>
      <c r="M8" s="17"/>
      <c r="N8" s="17"/>
      <c r="O8" s="17"/>
      <c r="P8" s="17"/>
      <c r="Q8" s="17"/>
      <c r="R8" s="17"/>
      <c r="S8" s="17"/>
      <c r="T8" s="17"/>
      <c r="U8" s="17"/>
      <c r="V8" s="17"/>
      <c r="W8" s="17"/>
      <c r="X8" s="17"/>
      <c r="Y8" s="17"/>
      <c r="Z8" s="17"/>
    </row>
    <row r="9" spans="1:26" ht="14.25" customHeight="1">
      <c r="A9" s="27" t="s">
        <v>309</v>
      </c>
      <c r="B9" s="44" t="s">
        <v>310</v>
      </c>
      <c r="C9" s="27" t="s">
        <v>311</v>
      </c>
      <c r="D9" s="17"/>
      <c r="E9" s="17"/>
      <c r="F9" s="17"/>
      <c r="G9" s="17"/>
      <c r="H9" s="17"/>
      <c r="I9" s="17"/>
      <c r="J9" s="17"/>
      <c r="K9" s="17"/>
      <c r="L9" s="17"/>
      <c r="M9" s="17"/>
      <c r="N9" s="17"/>
      <c r="O9" s="17"/>
      <c r="P9" s="17"/>
      <c r="Q9" s="17"/>
      <c r="R9" s="17"/>
      <c r="S9" s="17"/>
      <c r="T9" s="17"/>
      <c r="U9" s="17"/>
      <c r="V9" s="17"/>
      <c r="W9" s="17"/>
      <c r="X9" s="17"/>
      <c r="Y9" s="17"/>
      <c r="Z9" s="17"/>
    </row>
    <row r="10" spans="1:26" ht="14.25" customHeight="1">
      <c r="A10" s="27" t="s">
        <v>312</v>
      </c>
      <c r="B10" s="44" t="s">
        <v>313</v>
      </c>
      <c r="C10" s="27" t="s">
        <v>314</v>
      </c>
      <c r="D10" s="17"/>
      <c r="E10" s="17"/>
      <c r="F10" s="17"/>
      <c r="G10" s="17"/>
      <c r="H10" s="17"/>
      <c r="I10" s="17"/>
      <c r="J10" s="17"/>
      <c r="K10" s="17"/>
      <c r="L10" s="17"/>
      <c r="M10" s="17"/>
      <c r="N10" s="17"/>
      <c r="O10" s="17"/>
      <c r="P10" s="17"/>
      <c r="Q10" s="17"/>
      <c r="R10" s="17"/>
      <c r="S10" s="17"/>
      <c r="T10" s="17"/>
      <c r="U10" s="17"/>
      <c r="V10" s="17"/>
      <c r="W10" s="17"/>
      <c r="X10" s="17"/>
      <c r="Y10" s="17"/>
      <c r="Z10" s="17"/>
    </row>
    <row r="11" spans="1:26" ht="14.25" customHeight="1">
      <c r="A11" s="27" t="s">
        <v>312</v>
      </c>
      <c r="B11" s="44" t="s">
        <v>315</v>
      </c>
      <c r="C11" s="27" t="s">
        <v>316</v>
      </c>
      <c r="D11" s="17"/>
      <c r="E11" s="17"/>
      <c r="F11" s="17"/>
      <c r="G11" s="17"/>
      <c r="H11" s="17"/>
      <c r="I11" s="17"/>
      <c r="J11" s="17"/>
      <c r="K11" s="17"/>
      <c r="L11" s="17"/>
      <c r="M11" s="17"/>
      <c r="N11" s="17"/>
      <c r="O11" s="17"/>
      <c r="P11" s="17"/>
      <c r="Q11" s="17"/>
      <c r="R11" s="17"/>
      <c r="S11" s="17"/>
      <c r="T11" s="17"/>
      <c r="U11" s="17"/>
      <c r="V11" s="17"/>
      <c r="W11" s="17"/>
      <c r="X11" s="17"/>
      <c r="Y11" s="17"/>
      <c r="Z11" s="17"/>
    </row>
    <row r="12" spans="1:26" ht="14.25" customHeight="1">
      <c r="A12" s="27" t="s">
        <v>312</v>
      </c>
      <c r="B12" s="44" t="s">
        <v>317</v>
      </c>
      <c r="C12" s="27" t="s">
        <v>318</v>
      </c>
      <c r="D12" s="17"/>
      <c r="E12" s="17"/>
      <c r="F12" s="17"/>
      <c r="G12" s="17"/>
      <c r="H12" s="17"/>
      <c r="I12" s="17"/>
      <c r="J12" s="17"/>
      <c r="K12" s="17"/>
      <c r="L12" s="17"/>
      <c r="M12" s="17"/>
      <c r="N12" s="17"/>
      <c r="O12" s="17"/>
      <c r="P12" s="17"/>
      <c r="Q12" s="17"/>
      <c r="R12" s="17"/>
      <c r="S12" s="17"/>
      <c r="T12" s="17"/>
      <c r="U12" s="17"/>
      <c r="V12" s="17"/>
      <c r="W12" s="17"/>
      <c r="X12" s="17"/>
      <c r="Y12" s="17"/>
      <c r="Z12" s="17"/>
    </row>
    <row r="13" spans="1:26" ht="14.25" customHeight="1">
      <c r="A13" s="27" t="s">
        <v>312</v>
      </c>
      <c r="B13" s="44" t="s">
        <v>319</v>
      </c>
      <c r="C13" s="27" t="s">
        <v>320</v>
      </c>
      <c r="D13" s="17"/>
      <c r="E13" s="17"/>
      <c r="F13" s="17"/>
      <c r="G13" s="17"/>
      <c r="H13" s="17"/>
      <c r="I13" s="17"/>
      <c r="J13" s="17"/>
      <c r="K13" s="17"/>
      <c r="L13" s="17"/>
      <c r="M13" s="17"/>
      <c r="N13" s="17"/>
      <c r="O13" s="17"/>
      <c r="P13" s="17"/>
      <c r="Q13" s="17"/>
      <c r="R13" s="17"/>
      <c r="S13" s="17"/>
      <c r="T13" s="17"/>
      <c r="U13" s="17"/>
      <c r="V13" s="17"/>
      <c r="W13" s="17"/>
      <c r="X13" s="17"/>
      <c r="Y13" s="17"/>
      <c r="Z13" s="17"/>
    </row>
    <row r="14" spans="1:26" ht="14.25" customHeight="1">
      <c r="A14" s="27" t="s">
        <v>312</v>
      </c>
      <c r="B14" s="44" t="s">
        <v>319</v>
      </c>
      <c r="C14" s="27" t="s">
        <v>320</v>
      </c>
      <c r="D14" s="17"/>
      <c r="E14" s="17"/>
      <c r="F14" s="17"/>
      <c r="G14" s="17"/>
      <c r="H14" s="17"/>
      <c r="I14" s="17"/>
      <c r="J14" s="17"/>
      <c r="K14" s="17"/>
      <c r="L14" s="17"/>
      <c r="M14" s="17"/>
      <c r="N14" s="17"/>
      <c r="O14" s="17"/>
      <c r="P14" s="17"/>
      <c r="Q14" s="17"/>
      <c r="R14" s="17"/>
      <c r="S14" s="17"/>
      <c r="T14" s="17"/>
      <c r="U14" s="17"/>
      <c r="V14" s="17"/>
      <c r="W14" s="17"/>
      <c r="X14" s="17"/>
      <c r="Y14" s="17"/>
      <c r="Z14" s="17"/>
    </row>
    <row r="15" spans="1:26" ht="14.25" customHeight="1">
      <c r="A15" s="27" t="s">
        <v>312</v>
      </c>
      <c r="B15" s="44" t="s">
        <v>319</v>
      </c>
      <c r="C15" s="27" t="s">
        <v>320</v>
      </c>
      <c r="D15" s="17"/>
      <c r="E15" s="17"/>
      <c r="F15" s="17"/>
      <c r="G15" s="17"/>
      <c r="H15" s="17"/>
      <c r="I15" s="17"/>
      <c r="J15" s="17"/>
      <c r="K15" s="17"/>
      <c r="L15" s="17"/>
      <c r="M15" s="17"/>
      <c r="N15" s="17"/>
      <c r="O15" s="17"/>
      <c r="P15" s="17"/>
      <c r="Q15" s="17"/>
      <c r="R15" s="17"/>
      <c r="S15" s="17"/>
      <c r="T15" s="17"/>
      <c r="U15" s="17"/>
      <c r="V15" s="17"/>
      <c r="W15" s="17"/>
      <c r="X15" s="17"/>
      <c r="Y15" s="17"/>
      <c r="Z15" s="17"/>
    </row>
    <row r="16" spans="1:26" ht="14.25" customHeight="1">
      <c r="A16" s="27" t="s">
        <v>312</v>
      </c>
      <c r="B16" s="44" t="s">
        <v>319</v>
      </c>
      <c r="C16" s="27" t="s">
        <v>320</v>
      </c>
      <c r="D16" s="17"/>
      <c r="E16" s="17"/>
      <c r="F16" s="17"/>
      <c r="G16" s="17"/>
      <c r="H16" s="17"/>
      <c r="I16" s="17"/>
      <c r="J16" s="17"/>
      <c r="K16" s="17"/>
      <c r="L16" s="17"/>
      <c r="M16" s="17"/>
      <c r="N16" s="17"/>
      <c r="O16" s="17"/>
      <c r="P16" s="17"/>
      <c r="Q16" s="17"/>
      <c r="R16" s="17"/>
      <c r="S16" s="17"/>
      <c r="T16" s="17"/>
      <c r="U16" s="17"/>
      <c r="V16" s="17"/>
      <c r="W16" s="17"/>
      <c r="X16" s="17"/>
      <c r="Y16" s="17"/>
      <c r="Z16" s="17"/>
    </row>
    <row r="17" spans="1:26" ht="14.25" customHeight="1">
      <c r="A17" s="27" t="s">
        <v>312</v>
      </c>
      <c r="B17" s="44" t="s">
        <v>319</v>
      </c>
      <c r="C17" s="27" t="s">
        <v>320</v>
      </c>
      <c r="D17" s="17"/>
      <c r="E17" s="17"/>
      <c r="F17" s="17"/>
      <c r="G17" s="17"/>
      <c r="H17" s="17"/>
      <c r="I17" s="17"/>
      <c r="J17" s="17"/>
      <c r="K17" s="17"/>
      <c r="L17" s="17"/>
      <c r="M17" s="17"/>
      <c r="N17" s="17"/>
      <c r="O17" s="17"/>
      <c r="P17" s="17"/>
      <c r="Q17" s="17"/>
      <c r="R17" s="17"/>
      <c r="S17" s="17"/>
      <c r="T17" s="17"/>
      <c r="U17" s="17"/>
      <c r="V17" s="17"/>
      <c r="W17" s="17"/>
      <c r="X17" s="17"/>
      <c r="Y17" s="17"/>
      <c r="Z17" s="17"/>
    </row>
    <row r="18" spans="1:26" ht="14.25" customHeight="1">
      <c r="A18" s="27" t="s">
        <v>267</v>
      </c>
      <c r="B18" s="44" t="s">
        <v>321</v>
      </c>
      <c r="C18" s="27" t="s">
        <v>322</v>
      </c>
      <c r="D18" s="17"/>
      <c r="E18" s="17"/>
      <c r="F18" s="17"/>
      <c r="G18" s="17"/>
      <c r="H18" s="17"/>
      <c r="I18" s="17"/>
      <c r="J18" s="17"/>
      <c r="K18" s="17"/>
      <c r="L18" s="17"/>
      <c r="M18" s="17"/>
      <c r="N18" s="17"/>
      <c r="O18" s="17"/>
      <c r="P18" s="17"/>
      <c r="Q18" s="17"/>
      <c r="R18" s="17"/>
      <c r="S18" s="17"/>
      <c r="T18" s="17"/>
      <c r="U18" s="17"/>
      <c r="V18" s="17"/>
      <c r="W18" s="17"/>
      <c r="X18" s="17"/>
      <c r="Y18" s="17"/>
      <c r="Z18" s="17"/>
    </row>
    <row r="19" spans="1:26" ht="14.25" customHeight="1">
      <c r="A19" s="27" t="s">
        <v>267</v>
      </c>
      <c r="B19" s="44" t="s">
        <v>323</v>
      </c>
      <c r="C19" s="27" t="s">
        <v>324</v>
      </c>
      <c r="D19" s="17"/>
      <c r="E19" s="17"/>
      <c r="F19" s="17"/>
      <c r="G19" s="17"/>
      <c r="H19" s="17"/>
      <c r="I19" s="17"/>
      <c r="J19" s="17"/>
      <c r="K19" s="17"/>
      <c r="L19" s="17"/>
      <c r="M19" s="17"/>
      <c r="N19" s="17"/>
      <c r="O19" s="17"/>
      <c r="P19" s="17"/>
      <c r="Q19" s="17"/>
      <c r="R19" s="17"/>
      <c r="S19" s="17"/>
      <c r="T19" s="17"/>
      <c r="U19" s="17"/>
      <c r="V19" s="17"/>
      <c r="W19" s="17"/>
      <c r="X19" s="17"/>
      <c r="Y19" s="17"/>
      <c r="Z19" s="17"/>
    </row>
    <row r="20" spans="1:26" ht="14.25" customHeight="1">
      <c r="A20" s="27" t="s">
        <v>267</v>
      </c>
      <c r="B20" s="44" t="s">
        <v>325</v>
      </c>
      <c r="C20" s="27" t="s">
        <v>326</v>
      </c>
      <c r="D20" s="17"/>
      <c r="E20" s="17"/>
      <c r="F20" s="17"/>
      <c r="G20" s="17"/>
      <c r="H20" s="17"/>
      <c r="I20" s="17"/>
      <c r="J20" s="17"/>
      <c r="K20" s="17"/>
      <c r="L20" s="17"/>
      <c r="M20" s="17"/>
      <c r="N20" s="17"/>
      <c r="O20" s="17"/>
      <c r="P20" s="17"/>
      <c r="Q20" s="17"/>
      <c r="R20" s="17"/>
      <c r="S20" s="17"/>
      <c r="T20" s="17"/>
      <c r="U20" s="17"/>
      <c r="V20" s="17"/>
      <c r="W20" s="17"/>
      <c r="X20" s="17"/>
      <c r="Y20" s="17"/>
      <c r="Z20" s="17"/>
    </row>
    <row r="21" spans="1:26" ht="14.25" customHeight="1">
      <c r="A21" s="27" t="s">
        <v>267</v>
      </c>
      <c r="B21" s="44" t="s">
        <v>327</v>
      </c>
      <c r="C21" s="27" t="s">
        <v>328</v>
      </c>
      <c r="D21" s="17"/>
      <c r="E21" s="17"/>
      <c r="F21" s="17"/>
      <c r="G21" s="17"/>
      <c r="H21" s="17"/>
      <c r="I21" s="17"/>
      <c r="J21" s="17"/>
      <c r="K21" s="17"/>
      <c r="L21" s="17"/>
      <c r="M21" s="17"/>
      <c r="N21" s="17"/>
      <c r="O21" s="17"/>
      <c r="P21" s="17"/>
      <c r="Q21" s="17"/>
      <c r="R21" s="17"/>
      <c r="S21" s="17"/>
      <c r="T21" s="17"/>
      <c r="U21" s="17"/>
      <c r="V21" s="17"/>
      <c r="W21" s="17"/>
      <c r="X21" s="17"/>
      <c r="Y21" s="17"/>
      <c r="Z21" s="17"/>
    </row>
    <row r="22" spans="1:26" ht="14.25" customHeight="1">
      <c r="A22" s="27" t="s">
        <v>329</v>
      </c>
      <c r="B22" s="44" t="s">
        <v>330</v>
      </c>
      <c r="C22" s="27" t="s">
        <v>331</v>
      </c>
      <c r="D22" s="17"/>
      <c r="E22" s="17"/>
      <c r="F22" s="17"/>
      <c r="G22" s="17"/>
      <c r="H22" s="17"/>
      <c r="I22" s="17"/>
      <c r="J22" s="17"/>
      <c r="K22" s="17"/>
      <c r="L22" s="17"/>
      <c r="M22" s="17"/>
      <c r="N22" s="17"/>
      <c r="O22" s="17"/>
      <c r="P22" s="17"/>
      <c r="Q22" s="17"/>
      <c r="R22" s="17"/>
      <c r="S22" s="17"/>
      <c r="T22" s="17"/>
      <c r="U22" s="17"/>
      <c r="V22" s="17"/>
      <c r="W22" s="17"/>
      <c r="X22" s="17"/>
      <c r="Y22" s="17"/>
      <c r="Z22" s="17"/>
    </row>
    <row r="23" spans="1:26" ht="14.25" customHeight="1">
      <c r="A23" s="27" t="s">
        <v>329</v>
      </c>
      <c r="B23" s="44" t="s">
        <v>332</v>
      </c>
      <c r="C23" s="27" t="s">
        <v>333</v>
      </c>
      <c r="D23" s="17"/>
      <c r="E23" s="17"/>
      <c r="F23" s="17"/>
      <c r="G23" s="17"/>
      <c r="H23" s="17"/>
      <c r="I23" s="17"/>
      <c r="J23" s="17"/>
      <c r="K23" s="17"/>
      <c r="L23" s="17"/>
      <c r="M23" s="17"/>
      <c r="N23" s="17"/>
      <c r="O23" s="17"/>
      <c r="P23" s="17"/>
      <c r="Q23" s="17"/>
      <c r="R23" s="17"/>
      <c r="S23" s="17"/>
      <c r="T23" s="17"/>
      <c r="U23" s="17"/>
      <c r="V23" s="17"/>
      <c r="W23" s="17"/>
      <c r="X23" s="17"/>
      <c r="Y23" s="17"/>
      <c r="Z23" s="17"/>
    </row>
    <row r="24" spans="1:26" ht="14.25" customHeight="1">
      <c r="A24" s="27" t="s">
        <v>89</v>
      </c>
      <c r="B24" s="44" t="s">
        <v>334</v>
      </c>
      <c r="C24" s="27" t="s">
        <v>335</v>
      </c>
      <c r="D24" s="17"/>
      <c r="E24" s="17"/>
      <c r="F24" s="17"/>
      <c r="G24" s="17"/>
      <c r="H24" s="17"/>
      <c r="I24" s="17"/>
      <c r="J24" s="17"/>
      <c r="K24" s="17"/>
      <c r="L24" s="17"/>
      <c r="M24" s="17"/>
      <c r="N24" s="17"/>
      <c r="O24" s="17"/>
      <c r="P24" s="17"/>
      <c r="Q24" s="17"/>
      <c r="R24" s="17"/>
      <c r="S24" s="17"/>
      <c r="T24" s="17"/>
      <c r="U24" s="17"/>
      <c r="V24" s="17"/>
      <c r="W24" s="17"/>
      <c r="X24" s="17"/>
      <c r="Y24" s="17"/>
      <c r="Z24" s="17"/>
    </row>
    <row r="25" spans="1:26" ht="14.25" customHeight="1">
      <c r="A25" s="27" t="s">
        <v>89</v>
      </c>
      <c r="B25" s="44" t="s">
        <v>336</v>
      </c>
      <c r="C25" s="27" t="s">
        <v>337</v>
      </c>
      <c r="D25" s="17"/>
      <c r="E25" s="17"/>
      <c r="F25" s="17"/>
      <c r="G25" s="17"/>
      <c r="H25" s="17"/>
      <c r="I25" s="17"/>
      <c r="J25" s="17"/>
      <c r="K25" s="17"/>
      <c r="L25" s="17"/>
      <c r="M25" s="17"/>
      <c r="N25" s="17"/>
      <c r="O25" s="17"/>
      <c r="P25" s="17"/>
      <c r="Q25" s="17"/>
      <c r="R25" s="17"/>
      <c r="S25" s="17"/>
      <c r="T25" s="17"/>
      <c r="U25" s="17"/>
      <c r="V25" s="17"/>
      <c r="W25" s="17"/>
      <c r="X25" s="17"/>
      <c r="Y25" s="17"/>
      <c r="Z25" s="17"/>
    </row>
    <row r="26" spans="1:26" ht="14.25" customHeight="1">
      <c r="A26" s="27" t="s">
        <v>89</v>
      </c>
      <c r="B26" s="44" t="s">
        <v>334</v>
      </c>
      <c r="C26" s="27" t="s">
        <v>335</v>
      </c>
      <c r="D26" s="17"/>
      <c r="E26" s="17"/>
      <c r="F26" s="17"/>
      <c r="G26" s="17"/>
      <c r="H26" s="17"/>
      <c r="I26" s="17"/>
      <c r="J26" s="17"/>
      <c r="K26" s="17"/>
      <c r="L26" s="17"/>
      <c r="M26" s="17"/>
      <c r="N26" s="17"/>
      <c r="O26" s="17"/>
      <c r="P26" s="17"/>
      <c r="Q26" s="17"/>
      <c r="R26" s="17"/>
      <c r="S26" s="17"/>
      <c r="T26" s="17"/>
      <c r="U26" s="17"/>
      <c r="V26" s="17"/>
      <c r="W26" s="17"/>
      <c r="X26" s="17"/>
      <c r="Y26" s="17"/>
      <c r="Z26" s="17"/>
    </row>
    <row r="27" spans="1:26" ht="14.25" customHeight="1">
      <c r="A27" s="27" t="s">
        <v>338</v>
      </c>
      <c r="B27" s="44" t="s">
        <v>339</v>
      </c>
      <c r="C27" s="27" t="s">
        <v>340</v>
      </c>
      <c r="D27" s="17"/>
      <c r="E27" s="17"/>
      <c r="F27" s="17"/>
      <c r="G27" s="17"/>
      <c r="H27" s="17"/>
      <c r="I27" s="17"/>
      <c r="J27" s="17"/>
      <c r="K27" s="17"/>
      <c r="L27" s="17"/>
      <c r="M27" s="17"/>
      <c r="N27" s="17"/>
      <c r="O27" s="17"/>
      <c r="P27" s="17"/>
      <c r="Q27" s="17"/>
      <c r="R27" s="17"/>
      <c r="S27" s="17"/>
      <c r="T27" s="17"/>
      <c r="U27" s="17"/>
      <c r="V27" s="17"/>
      <c r="W27" s="17"/>
      <c r="X27" s="17"/>
      <c r="Y27" s="17"/>
      <c r="Z27" s="17"/>
    </row>
    <row r="28" spans="1:26" ht="14.25" customHeight="1">
      <c r="A28" s="27" t="s">
        <v>91</v>
      </c>
      <c r="B28" s="44" t="s">
        <v>341</v>
      </c>
      <c r="C28" s="27" t="s">
        <v>342</v>
      </c>
      <c r="D28" s="17"/>
      <c r="E28" s="17"/>
      <c r="F28" s="17"/>
      <c r="G28" s="17"/>
      <c r="H28" s="17"/>
      <c r="I28" s="17"/>
      <c r="J28" s="17"/>
      <c r="K28" s="17"/>
      <c r="L28" s="17"/>
      <c r="M28" s="17"/>
      <c r="N28" s="17"/>
      <c r="O28" s="17"/>
      <c r="P28" s="17"/>
      <c r="Q28" s="17"/>
      <c r="R28" s="17"/>
      <c r="S28" s="17"/>
      <c r="T28" s="17"/>
      <c r="U28" s="17"/>
      <c r="V28" s="17"/>
      <c r="W28" s="17"/>
      <c r="X28" s="17"/>
      <c r="Y28" s="17"/>
      <c r="Z28" s="17"/>
    </row>
    <row r="29" spans="1:26" ht="14.25" customHeight="1">
      <c r="A29" s="27" t="s">
        <v>92</v>
      </c>
      <c r="B29" s="44" t="s">
        <v>343</v>
      </c>
      <c r="C29" s="27" t="s">
        <v>344</v>
      </c>
      <c r="D29" s="17"/>
      <c r="E29" s="17"/>
      <c r="F29" s="17"/>
      <c r="G29" s="17"/>
      <c r="H29" s="17"/>
      <c r="I29" s="17"/>
      <c r="J29" s="17"/>
      <c r="K29" s="17"/>
      <c r="L29" s="17"/>
      <c r="M29" s="17"/>
      <c r="N29" s="17"/>
      <c r="O29" s="17"/>
      <c r="P29" s="17"/>
      <c r="Q29" s="17"/>
      <c r="R29" s="17"/>
      <c r="S29" s="17"/>
      <c r="T29" s="17"/>
      <c r="U29" s="17"/>
      <c r="V29" s="17"/>
      <c r="W29" s="17"/>
      <c r="X29" s="17"/>
      <c r="Y29" s="17"/>
      <c r="Z29" s="17"/>
    </row>
    <row r="30" spans="1:26" ht="14.25" customHeight="1">
      <c r="A30" s="27" t="s">
        <v>93</v>
      </c>
      <c r="B30" s="44" t="s">
        <v>345</v>
      </c>
      <c r="C30" s="27" t="s">
        <v>346</v>
      </c>
      <c r="D30" s="17"/>
      <c r="E30" s="17"/>
      <c r="F30" s="17"/>
      <c r="G30" s="17"/>
      <c r="H30" s="17"/>
      <c r="I30" s="17"/>
      <c r="J30" s="17"/>
      <c r="K30" s="17"/>
      <c r="L30" s="17"/>
      <c r="M30" s="17"/>
      <c r="N30" s="17"/>
      <c r="O30" s="17"/>
      <c r="P30" s="17"/>
      <c r="Q30" s="17"/>
      <c r="R30" s="17"/>
      <c r="S30" s="17"/>
      <c r="T30" s="17"/>
      <c r="U30" s="17"/>
      <c r="V30" s="17"/>
      <c r="W30" s="17"/>
      <c r="X30" s="17"/>
      <c r="Y30" s="17"/>
      <c r="Z30" s="17"/>
    </row>
    <row r="31" spans="1:26" ht="14.25" customHeight="1">
      <c r="A31" s="27" t="s">
        <v>94</v>
      </c>
      <c r="B31" s="44" t="s">
        <v>347</v>
      </c>
      <c r="C31" s="27" t="s">
        <v>348</v>
      </c>
      <c r="D31" s="17"/>
      <c r="E31" s="17"/>
      <c r="F31" s="17"/>
      <c r="G31" s="17"/>
      <c r="H31" s="17"/>
      <c r="I31" s="17"/>
      <c r="J31" s="17"/>
      <c r="K31" s="17"/>
      <c r="L31" s="17"/>
      <c r="M31" s="17"/>
      <c r="N31" s="17"/>
      <c r="O31" s="17"/>
      <c r="P31" s="17"/>
      <c r="Q31" s="17"/>
      <c r="R31" s="17"/>
      <c r="S31" s="17"/>
      <c r="T31" s="17"/>
      <c r="U31" s="17"/>
      <c r="V31" s="17"/>
      <c r="W31" s="17"/>
      <c r="X31" s="17"/>
      <c r="Y31" s="17"/>
      <c r="Z31" s="17"/>
    </row>
    <row r="32" spans="1:26" ht="14.25" customHeight="1">
      <c r="A32" s="27" t="s">
        <v>95</v>
      </c>
      <c r="B32" s="44" t="s">
        <v>349</v>
      </c>
      <c r="C32" s="45" t="s">
        <v>350</v>
      </c>
      <c r="D32" s="17"/>
      <c r="E32" s="17"/>
      <c r="F32" s="17"/>
      <c r="G32" s="17"/>
      <c r="H32" s="17"/>
      <c r="I32" s="17"/>
      <c r="J32" s="17"/>
      <c r="K32" s="17"/>
      <c r="L32" s="17"/>
      <c r="M32" s="17"/>
      <c r="N32" s="17"/>
      <c r="O32" s="17"/>
      <c r="P32" s="17"/>
      <c r="Q32" s="17"/>
      <c r="R32" s="17"/>
      <c r="S32" s="17"/>
      <c r="T32" s="17"/>
      <c r="U32" s="17"/>
      <c r="V32" s="17"/>
      <c r="W32" s="17"/>
      <c r="X32" s="17"/>
      <c r="Y32" s="17"/>
      <c r="Z32" s="17"/>
    </row>
    <row r="33" spans="1:26" ht="14.25" customHeight="1">
      <c r="A33" s="27" t="s">
        <v>96</v>
      </c>
      <c r="B33" s="44" t="s">
        <v>351</v>
      </c>
      <c r="C33" s="27" t="s">
        <v>352</v>
      </c>
      <c r="D33" s="17"/>
      <c r="E33" s="17"/>
      <c r="F33" s="17"/>
      <c r="G33" s="17"/>
      <c r="H33" s="17"/>
      <c r="I33" s="17"/>
      <c r="J33" s="17"/>
      <c r="K33" s="17"/>
      <c r="L33" s="17"/>
      <c r="M33" s="17"/>
      <c r="N33" s="17"/>
      <c r="O33" s="17"/>
      <c r="P33" s="17"/>
      <c r="Q33" s="17"/>
      <c r="R33" s="17"/>
      <c r="S33" s="17"/>
      <c r="T33" s="17"/>
      <c r="U33" s="17"/>
      <c r="V33" s="17"/>
      <c r="W33" s="17"/>
      <c r="X33" s="17"/>
      <c r="Y33" s="17"/>
      <c r="Z33" s="17"/>
    </row>
    <row r="34" spans="1:26" ht="14.25" customHeight="1">
      <c r="A34" s="27" t="s">
        <v>85</v>
      </c>
      <c r="B34" s="44" t="s">
        <v>353</v>
      </c>
      <c r="C34" s="27" t="s">
        <v>354</v>
      </c>
      <c r="D34" s="17"/>
      <c r="E34" s="17"/>
      <c r="F34" s="17"/>
      <c r="G34" s="17"/>
      <c r="H34" s="17"/>
      <c r="I34" s="17"/>
      <c r="J34" s="17"/>
      <c r="K34" s="17"/>
      <c r="L34" s="17"/>
      <c r="M34" s="17"/>
      <c r="N34" s="17"/>
      <c r="O34" s="17"/>
      <c r="P34" s="17"/>
      <c r="Q34" s="17"/>
      <c r="R34" s="17"/>
      <c r="S34" s="17"/>
      <c r="T34" s="17"/>
      <c r="U34" s="17"/>
      <c r="V34" s="17"/>
      <c r="W34" s="17"/>
      <c r="X34" s="17"/>
      <c r="Y34" s="17"/>
      <c r="Z34" s="17"/>
    </row>
    <row r="35" spans="1:26" ht="14.25" customHeight="1">
      <c r="A35" s="27" t="s">
        <v>85</v>
      </c>
      <c r="B35" s="44" t="s">
        <v>355</v>
      </c>
      <c r="C35" s="27" t="s">
        <v>356</v>
      </c>
      <c r="D35" s="17"/>
      <c r="E35" s="17"/>
      <c r="F35" s="17"/>
      <c r="G35" s="17"/>
      <c r="H35" s="17"/>
      <c r="I35" s="17"/>
      <c r="J35" s="17"/>
      <c r="K35" s="17"/>
      <c r="L35" s="17"/>
      <c r="M35" s="17"/>
      <c r="N35" s="17"/>
      <c r="O35" s="17"/>
      <c r="P35" s="17"/>
      <c r="Q35" s="17"/>
      <c r="R35" s="17"/>
      <c r="S35" s="17"/>
      <c r="T35" s="17"/>
      <c r="U35" s="17"/>
      <c r="V35" s="17"/>
      <c r="W35" s="17"/>
      <c r="X35" s="17"/>
      <c r="Y35" s="17"/>
      <c r="Z35" s="17"/>
    </row>
    <row r="36" spans="1:26" ht="14.25" customHeight="1">
      <c r="A36" s="27" t="s">
        <v>86</v>
      </c>
      <c r="B36" s="44" t="s">
        <v>357</v>
      </c>
      <c r="C36" s="27" t="s">
        <v>358</v>
      </c>
      <c r="D36" s="17"/>
      <c r="E36" s="17"/>
      <c r="F36" s="17"/>
      <c r="G36" s="17"/>
      <c r="H36" s="17"/>
      <c r="I36" s="17"/>
      <c r="J36" s="17"/>
      <c r="K36" s="17"/>
      <c r="L36" s="17"/>
      <c r="M36" s="17"/>
      <c r="N36" s="17"/>
      <c r="O36" s="17"/>
      <c r="P36" s="17"/>
      <c r="Q36" s="17"/>
      <c r="R36" s="17"/>
      <c r="S36" s="17"/>
      <c r="T36" s="17"/>
      <c r="U36" s="17"/>
      <c r="V36" s="17"/>
      <c r="W36" s="17"/>
      <c r="X36" s="17"/>
      <c r="Y36" s="17"/>
      <c r="Z36" s="17"/>
    </row>
    <row r="37" spans="1:26" ht="14.25" customHeight="1">
      <c r="A37" s="27" t="s">
        <v>86</v>
      </c>
      <c r="B37" s="44" t="s">
        <v>359</v>
      </c>
      <c r="C37" s="27" t="s">
        <v>360</v>
      </c>
      <c r="D37" s="17"/>
      <c r="E37" s="17"/>
      <c r="F37" s="17"/>
      <c r="G37" s="17"/>
      <c r="H37" s="17"/>
      <c r="I37" s="17"/>
      <c r="J37" s="17"/>
      <c r="K37" s="17"/>
      <c r="L37" s="17"/>
      <c r="M37" s="17"/>
      <c r="N37" s="17"/>
      <c r="O37" s="17"/>
      <c r="P37" s="17"/>
      <c r="Q37" s="17"/>
      <c r="R37" s="17"/>
      <c r="S37" s="17"/>
      <c r="T37" s="17"/>
      <c r="U37" s="17"/>
      <c r="V37" s="17"/>
      <c r="W37" s="17"/>
      <c r="X37" s="17"/>
      <c r="Y37" s="17"/>
      <c r="Z37" s="17"/>
    </row>
    <row r="38" spans="1:26" ht="14.25" customHeight="1">
      <c r="A38" s="27" t="s">
        <v>86</v>
      </c>
      <c r="B38" s="44" t="s">
        <v>361</v>
      </c>
      <c r="C38" s="27" t="s">
        <v>362</v>
      </c>
      <c r="D38" s="17"/>
      <c r="E38" s="17"/>
      <c r="F38" s="17"/>
      <c r="G38" s="17"/>
      <c r="H38" s="17"/>
      <c r="I38" s="17"/>
      <c r="J38" s="17"/>
      <c r="K38" s="17"/>
      <c r="L38" s="17"/>
      <c r="M38" s="17"/>
      <c r="N38" s="17"/>
      <c r="O38" s="17"/>
      <c r="P38" s="17"/>
      <c r="Q38" s="17"/>
      <c r="R38" s="17"/>
      <c r="S38" s="17"/>
      <c r="T38" s="17"/>
      <c r="U38" s="17"/>
      <c r="V38" s="17"/>
      <c r="W38" s="17"/>
      <c r="X38" s="17"/>
      <c r="Y38" s="17"/>
      <c r="Z38" s="17"/>
    </row>
    <row r="39" spans="1:26" ht="14.25" customHeight="1">
      <c r="A39" s="27" t="s">
        <v>98</v>
      </c>
      <c r="B39" s="44" t="s">
        <v>363</v>
      </c>
      <c r="C39" s="27" t="s">
        <v>364</v>
      </c>
      <c r="D39" s="17"/>
      <c r="E39" s="17"/>
      <c r="F39" s="17"/>
      <c r="G39" s="17"/>
      <c r="H39" s="17"/>
      <c r="I39" s="17"/>
      <c r="J39" s="17"/>
      <c r="K39" s="17"/>
      <c r="L39" s="17"/>
      <c r="M39" s="17"/>
      <c r="N39" s="17"/>
      <c r="O39" s="17"/>
      <c r="P39" s="17"/>
      <c r="Q39" s="17"/>
      <c r="R39" s="17"/>
      <c r="S39" s="17"/>
      <c r="T39" s="17"/>
      <c r="U39" s="17"/>
      <c r="V39" s="17"/>
      <c r="W39" s="17"/>
      <c r="X39" s="17"/>
      <c r="Y39" s="17"/>
      <c r="Z39" s="17"/>
    </row>
    <row r="40" spans="1:26" ht="14.25" customHeight="1">
      <c r="A40" s="27" t="s">
        <v>98</v>
      </c>
      <c r="B40" s="44" t="s">
        <v>363</v>
      </c>
      <c r="C40" s="27" t="s">
        <v>364</v>
      </c>
      <c r="D40" s="17"/>
      <c r="E40" s="17"/>
      <c r="F40" s="17"/>
      <c r="G40" s="17"/>
      <c r="H40" s="17"/>
      <c r="I40" s="17"/>
      <c r="J40" s="17"/>
      <c r="K40" s="17"/>
      <c r="L40" s="17"/>
      <c r="M40" s="17"/>
      <c r="N40" s="17"/>
      <c r="O40" s="17"/>
      <c r="P40" s="17"/>
      <c r="Q40" s="17"/>
      <c r="R40" s="17"/>
      <c r="S40" s="17"/>
      <c r="T40" s="17"/>
      <c r="U40" s="17"/>
      <c r="V40" s="17"/>
      <c r="W40" s="17"/>
      <c r="X40" s="17"/>
      <c r="Y40" s="17"/>
      <c r="Z40" s="17"/>
    </row>
    <row r="41" spans="1:26" ht="14.25" customHeight="1">
      <c r="A41" s="27" t="s">
        <v>98</v>
      </c>
      <c r="B41" s="44" t="s">
        <v>363</v>
      </c>
      <c r="C41" s="27" t="s">
        <v>364</v>
      </c>
      <c r="D41" s="17"/>
      <c r="E41" s="17"/>
      <c r="F41" s="17"/>
      <c r="G41" s="17"/>
      <c r="H41" s="17"/>
      <c r="I41" s="17"/>
      <c r="J41" s="17"/>
      <c r="K41" s="17"/>
      <c r="L41" s="17"/>
      <c r="M41" s="17"/>
      <c r="N41" s="17"/>
      <c r="O41" s="17"/>
      <c r="P41" s="17"/>
      <c r="Q41" s="17"/>
      <c r="R41" s="17"/>
      <c r="S41" s="17"/>
      <c r="T41" s="17"/>
      <c r="U41" s="17"/>
      <c r="V41" s="17"/>
      <c r="W41" s="17"/>
      <c r="X41" s="17"/>
      <c r="Y41" s="17"/>
      <c r="Z41" s="17"/>
    </row>
    <row r="42" spans="1:26" ht="14.25" customHeight="1">
      <c r="A42" s="27" t="s">
        <v>98</v>
      </c>
      <c r="B42" s="44" t="s">
        <v>363</v>
      </c>
      <c r="C42" s="27" t="s">
        <v>364</v>
      </c>
      <c r="D42" s="17"/>
      <c r="E42" s="17"/>
      <c r="F42" s="17"/>
      <c r="G42" s="17"/>
      <c r="H42" s="17"/>
      <c r="I42" s="17"/>
      <c r="J42" s="17"/>
      <c r="K42" s="17"/>
      <c r="L42" s="17"/>
      <c r="M42" s="17"/>
      <c r="N42" s="17"/>
      <c r="O42" s="17"/>
      <c r="P42" s="17"/>
      <c r="Q42" s="17"/>
      <c r="R42" s="17"/>
      <c r="S42" s="17"/>
      <c r="T42" s="17"/>
      <c r="U42" s="17"/>
      <c r="V42" s="17"/>
      <c r="W42" s="17"/>
      <c r="X42" s="17"/>
      <c r="Y42" s="17"/>
      <c r="Z42" s="17"/>
    </row>
    <row r="43" spans="1:26" ht="14.25" customHeight="1">
      <c r="A43" s="27" t="s">
        <v>98</v>
      </c>
      <c r="B43" s="44" t="s">
        <v>363</v>
      </c>
      <c r="C43" s="27" t="s">
        <v>364</v>
      </c>
      <c r="D43" s="17"/>
      <c r="E43" s="17"/>
      <c r="F43" s="17"/>
      <c r="G43" s="17"/>
      <c r="H43" s="17"/>
      <c r="I43" s="17"/>
      <c r="J43" s="17"/>
      <c r="K43" s="17"/>
      <c r="L43" s="17"/>
      <c r="M43" s="17"/>
      <c r="N43" s="17"/>
      <c r="O43" s="17"/>
      <c r="P43" s="17"/>
      <c r="Q43" s="17"/>
      <c r="R43" s="17"/>
      <c r="S43" s="17"/>
      <c r="T43" s="17"/>
      <c r="U43" s="17"/>
      <c r="V43" s="17"/>
      <c r="W43" s="17"/>
      <c r="X43" s="17"/>
      <c r="Y43" s="17"/>
      <c r="Z43" s="17"/>
    </row>
    <row r="44" spans="1:26" ht="14.25" customHeight="1">
      <c r="A44" s="27" t="s">
        <v>98</v>
      </c>
      <c r="B44" s="44" t="s">
        <v>363</v>
      </c>
      <c r="C44" s="27" t="s">
        <v>364</v>
      </c>
      <c r="D44" s="17"/>
      <c r="E44" s="17"/>
      <c r="F44" s="17"/>
      <c r="G44" s="17"/>
      <c r="H44" s="17"/>
      <c r="I44" s="17"/>
      <c r="J44" s="17"/>
      <c r="K44" s="17"/>
      <c r="L44" s="17"/>
      <c r="M44" s="17"/>
      <c r="N44" s="17"/>
      <c r="O44" s="17"/>
      <c r="P44" s="17"/>
      <c r="Q44" s="17"/>
      <c r="R44" s="17"/>
      <c r="S44" s="17"/>
      <c r="T44" s="17"/>
      <c r="U44" s="17"/>
      <c r="V44" s="17"/>
      <c r="W44" s="17"/>
      <c r="X44" s="17"/>
      <c r="Y44" s="17"/>
      <c r="Z44" s="17"/>
    </row>
    <row r="45" spans="1:26" ht="14.25" customHeight="1">
      <c r="A45" s="27" t="s">
        <v>98</v>
      </c>
      <c r="B45" s="44" t="s">
        <v>363</v>
      </c>
      <c r="C45" s="27" t="s">
        <v>364</v>
      </c>
      <c r="D45" s="17"/>
      <c r="E45" s="17"/>
      <c r="F45" s="17"/>
      <c r="G45" s="17"/>
      <c r="H45" s="17"/>
      <c r="I45" s="17"/>
      <c r="J45" s="17"/>
      <c r="K45" s="17"/>
      <c r="L45" s="17"/>
      <c r="M45" s="17"/>
      <c r="N45" s="17"/>
      <c r="O45" s="17"/>
      <c r="P45" s="17"/>
      <c r="Q45" s="17"/>
      <c r="R45" s="17"/>
      <c r="S45" s="17"/>
      <c r="T45" s="17"/>
      <c r="U45" s="17"/>
      <c r="V45" s="17"/>
      <c r="W45" s="17"/>
      <c r="X45" s="17"/>
      <c r="Y45" s="17"/>
      <c r="Z45" s="17"/>
    </row>
    <row r="46" spans="1:26" ht="14.25" customHeight="1">
      <c r="A46" s="27" t="s">
        <v>98</v>
      </c>
      <c r="B46" s="44" t="s">
        <v>363</v>
      </c>
      <c r="C46" s="27" t="s">
        <v>364</v>
      </c>
      <c r="D46" s="17"/>
      <c r="E46" s="17"/>
      <c r="F46" s="17"/>
      <c r="G46" s="17"/>
      <c r="H46" s="17"/>
      <c r="I46" s="17"/>
      <c r="J46" s="17"/>
      <c r="K46" s="17"/>
      <c r="L46" s="17"/>
      <c r="M46" s="17"/>
      <c r="N46" s="17"/>
      <c r="O46" s="17"/>
      <c r="P46" s="17"/>
      <c r="Q46" s="17"/>
      <c r="R46" s="17"/>
      <c r="S46" s="17"/>
      <c r="T46" s="17"/>
      <c r="U46" s="17"/>
      <c r="V46" s="17"/>
      <c r="W46" s="17"/>
      <c r="X46" s="17"/>
      <c r="Y46" s="17"/>
      <c r="Z46" s="17"/>
    </row>
    <row r="47" spans="1:26" ht="14.25" customHeight="1">
      <c r="A47" s="27" t="s">
        <v>98</v>
      </c>
      <c r="B47" s="44" t="s">
        <v>363</v>
      </c>
      <c r="C47" s="27" t="s">
        <v>364</v>
      </c>
      <c r="D47" s="17"/>
      <c r="E47" s="17"/>
      <c r="F47" s="17"/>
      <c r="G47" s="17"/>
      <c r="H47" s="17"/>
      <c r="I47" s="17"/>
      <c r="J47" s="17"/>
      <c r="K47" s="17"/>
      <c r="L47" s="17"/>
      <c r="M47" s="17"/>
      <c r="N47" s="17"/>
      <c r="O47" s="17"/>
      <c r="P47" s="17"/>
      <c r="Q47" s="17"/>
      <c r="R47" s="17"/>
      <c r="S47" s="17"/>
      <c r="T47" s="17"/>
      <c r="U47" s="17"/>
      <c r="V47" s="17"/>
      <c r="W47" s="17"/>
      <c r="X47" s="17"/>
      <c r="Y47" s="17"/>
      <c r="Z47" s="17"/>
    </row>
    <row r="48" spans="1:26" ht="14.25" customHeight="1">
      <c r="A48" s="27" t="s">
        <v>98</v>
      </c>
      <c r="B48" s="44" t="s">
        <v>363</v>
      </c>
      <c r="C48" s="27" t="s">
        <v>364</v>
      </c>
      <c r="D48" s="17"/>
      <c r="E48" s="17"/>
      <c r="F48" s="17"/>
      <c r="G48" s="17"/>
      <c r="H48" s="17"/>
      <c r="I48" s="17"/>
      <c r="J48" s="17"/>
      <c r="K48" s="17"/>
      <c r="L48" s="17"/>
      <c r="M48" s="17"/>
      <c r="N48" s="17"/>
      <c r="O48" s="17"/>
      <c r="P48" s="17"/>
      <c r="Q48" s="17"/>
      <c r="R48" s="17"/>
      <c r="S48" s="17"/>
      <c r="T48" s="17"/>
      <c r="U48" s="17"/>
      <c r="V48" s="17"/>
      <c r="W48" s="17"/>
      <c r="X48" s="17"/>
      <c r="Y48" s="17"/>
      <c r="Z48" s="17"/>
    </row>
    <row r="49" spans="1:26" ht="14.25" customHeight="1">
      <c r="A49" s="27" t="s">
        <v>99</v>
      </c>
      <c r="B49" s="44" t="s">
        <v>365</v>
      </c>
      <c r="C49" s="27" t="s">
        <v>366</v>
      </c>
      <c r="D49" s="17"/>
      <c r="E49" s="17"/>
      <c r="F49" s="17"/>
      <c r="G49" s="17"/>
      <c r="H49" s="17"/>
      <c r="I49" s="17"/>
      <c r="J49" s="17"/>
      <c r="K49" s="17"/>
      <c r="L49" s="17"/>
      <c r="M49" s="17"/>
      <c r="N49" s="17"/>
      <c r="O49" s="17"/>
      <c r="P49" s="17"/>
      <c r="Q49" s="17"/>
      <c r="R49" s="17"/>
      <c r="S49" s="17"/>
      <c r="T49" s="17"/>
      <c r="U49" s="17"/>
      <c r="V49" s="17"/>
      <c r="W49" s="17"/>
      <c r="X49" s="17"/>
      <c r="Y49" s="17"/>
      <c r="Z49" s="17"/>
    </row>
    <row r="50" spans="1:26" ht="14.25" customHeight="1">
      <c r="A50" s="27" t="s">
        <v>99</v>
      </c>
      <c r="B50" s="44" t="s">
        <v>365</v>
      </c>
      <c r="C50" s="27" t="s">
        <v>366</v>
      </c>
      <c r="D50" s="17"/>
      <c r="E50" s="17"/>
      <c r="F50" s="17"/>
      <c r="G50" s="17"/>
      <c r="H50" s="17"/>
      <c r="I50" s="17"/>
      <c r="J50" s="17"/>
      <c r="K50" s="17"/>
      <c r="L50" s="17"/>
      <c r="M50" s="17"/>
      <c r="N50" s="17"/>
      <c r="O50" s="17"/>
      <c r="P50" s="17"/>
      <c r="Q50" s="17"/>
      <c r="R50" s="17"/>
      <c r="S50" s="17"/>
      <c r="T50" s="17"/>
      <c r="U50" s="17"/>
      <c r="V50" s="17"/>
      <c r="W50" s="17"/>
      <c r="X50" s="17"/>
      <c r="Y50" s="17"/>
      <c r="Z50" s="17"/>
    </row>
    <row r="51" spans="1:26" ht="14.25" customHeight="1">
      <c r="A51" s="27" t="s">
        <v>100</v>
      </c>
      <c r="B51" s="44" t="s">
        <v>367</v>
      </c>
      <c r="C51" s="27" t="s">
        <v>368</v>
      </c>
      <c r="D51" s="17"/>
      <c r="E51" s="17"/>
      <c r="F51" s="17"/>
      <c r="G51" s="17"/>
      <c r="H51" s="17"/>
      <c r="I51" s="17"/>
      <c r="J51" s="17"/>
      <c r="K51" s="17"/>
      <c r="L51" s="17"/>
      <c r="M51" s="17"/>
      <c r="N51" s="17"/>
      <c r="O51" s="17"/>
      <c r="P51" s="17"/>
      <c r="Q51" s="17"/>
      <c r="R51" s="17"/>
      <c r="S51" s="17"/>
      <c r="T51" s="17"/>
      <c r="U51" s="17"/>
      <c r="V51" s="17"/>
      <c r="W51" s="17"/>
      <c r="X51" s="17"/>
      <c r="Y51" s="17"/>
      <c r="Z51" s="17"/>
    </row>
    <row r="52" spans="1:26" ht="14.25" customHeight="1">
      <c r="A52" s="27" t="s">
        <v>100</v>
      </c>
      <c r="B52" s="44" t="s">
        <v>367</v>
      </c>
      <c r="C52" s="27" t="s">
        <v>368</v>
      </c>
      <c r="D52" s="17"/>
      <c r="E52" s="17"/>
      <c r="F52" s="17"/>
      <c r="G52" s="17"/>
      <c r="H52" s="17"/>
      <c r="I52" s="17"/>
      <c r="J52" s="17"/>
      <c r="K52" s="17"/>
      <c r="L52" s="17"/>
      <c r="M52" s="17"/>
      <c r="N52" s="17"/>
      <c r="O52" s="17"/>
      <c r="P52" s="17"/>
      <c r="Q52" s="17"/>
      <c r="R52" s="17"/>
      <c r="S52" s="17"/>
      <c r="T52" s="17"/>
      <c r="U52" s="17"/>
      <c r="V52" s="17"/>
      <c r="W52" s="17"/>
      <c r="X52" s="17"/>
      <c r="Y52" s="17"/>
      <c r="Z52" s="17"/>
    </row>
    <row r="53" spans="1:26" ht="14.25" customHeight="1">
      <c r="A53" s="27" t="s">
        <v>100</v>
      </c>
      <c r="B53" s="44" t="s">
        <v>367</v>
      </c>
      <c r="C53" s="27" t="s">
        <v>368</v>
      </c>
      <c r="D53" s="17"/>
      <c r="E53" s="17"/>
      <c r="F53" s="17"/>
      <c r="G53" s="17"/>
      <c r="H53" s="17"/>
      <c r="I53" s="17"/>
      <c r="J53" s="17"/>
      <c r="K53" s="17"/>
      <c r="L53" s="17"/>
      <c r="M53" s="17"/>
      <c r="N53" s="17"/>
      <c r="O53" s="17"/>
      <c r="P53" s="17"/>
      <c r="Q53" s="17"/>
      <c r="R53" s="17"/>
      <c r="S53" s="17"/>
      <c r="T53" s="17"/>
      <c r="U53" s="17"/>
      <c r="V53" s="17"/>
      <c r="W53" s="17"/>
      <c r="X53" s="17"/>
      <c r="Y53" s="17"/>
      <c r="Z53" s="17"/>
    </row>
    <row r="54" spans="1:26" ht="14.25" customHeight="1">
      <c r="A54" s="27" t="s">
        <v>100</v>
      </c>
      <c r="B54" s="44" t="s">
        <v>367</v>
      </c>
      <c r="C54" s="27" t="s">
        <v>368</v>
      </c>
      <c r="D54" s="17"/>
      <c r="E54" s="17"/>
      <c r="F54" s="17"/>
      <c r="G54" s="17"/>
      <c r="H54" s="17"/>
      <c r="I54" s="17"/>
      <c r="J54" s="17"/>
      <c r="K54" s="17"/>
      <c r="L54" s="17"/>
      <c r="M54" s="17"/>
      <c r="N54" s="17"/>
      <c r="O54" s="17"/>
      <c r="P54" s="17"/>
      <c r="Q54" s="17"/>
      <c r="R54" s="17"/>
      <c r="S54" s="17"/>
      <c r="T54" s="17"/>
      <c r="U54" s="17"/>
      <c r="V54" s="17"/>
      <c r="W54" s="17"/>
      <c r="X54" s="17"/>
      <c r="Y54" s="17"/>
      <c r="Z54" s="17"/>
    </row>
    <row r="55" spans="1:26" ht="14.25" customHeight="1">
      <c r="A55" s="27" t="s">
        <v>100</v>
      </c>
      <c r="B55" s="44" t="s">
        <v>367</v>
      </c>
      <c r="C55" s="27" t="s">
        <v>368</v>
      </c>
      <c r="D55" s="17"/>
      <c r="E55" s="17"/>
      <c r="F55" s="17"/>
      <c r="G55" s="17"/>
      <c r="H55" s="17"/>
      <c r="I55" s="17"/>
      <c r="J55" s="17"/>
      <c r="K55" s="17"/>
      <c r="L55" s="17"/>
      <c r="M55" s="17"/>
      <c r="N55" s="17"/>
      <c r="O55" s="17"/>
      <c r="P55" s="17"/>
      <c r="Q55" s="17"/>
      <c r="R55" s="17"/>
      <c r="S55" s="17"/>
      <c r="T55" s="17"/>
      <c r="U55" s="17"/>
      <c r="V55" s="17"/>
      <c r="W55" s="17"/>
      <c r="X55" s="17"/>
      <c r="Y55" s="17"/>
      <c r="Z55" s="17"/>
    </row>
    <row r="56" spans="1:26" ht="14.25" customHeight="1">
      <c r="A56" s="27" t="s">
        <v>100</v>
      </c>
      <c r="B56" s="44" t="s">
        <v>367</v>
      </c>
      <c r="C56" s="27" t="s">
        <v>368</v>
      </c>
      <c r="D56" s="17"/>
      <c r="E56" s="17"/>
      <c r="F56" s="17"/>
      <c r="G56" s="17"/>
      <c r="H56" s="17"/>
      <c r="I56" s="17"/>
      <c r="J56" s="17"/>
      <c r="K56" s="17"/>
      <c r="L56" s="17"/>
      <c r="M56" s="17"/>
      <c r="N56" s="17"/>
      <c r="O56" s="17"/>
      <c r="P56" s="17"/>
      <c r="Q56" s="17"/>
      <c r="R56" s="17"/>
      <c r="S56" s="17"/>
      <c r="T56" s="17"/>
      <c r="U56" s="17"/>
      <c r="V56" s="17"/>
      <c r="W56" s="17"/>
      <c r="X56" s="17"/>
      <c r="Y56" s="17"/>
      <c r="Z56" s="17"/>
    </row>
    <row r="57" spans="1:26" ht="14.25" customHeight="1">
      <c r="A57" s="27" t="s">
        <v>100</v>
      </c>
      <c r="B57" s="44" t="s">
        <v>367</v>
      </c>
      <c r="C57" s="27" t="s">
        <v>368</v>
      </c>
      <c r="D57" s="17"/>
      <c r="E57" s="17"/>
      <c r="F57" s="17"/>
      <c r="G57" s="17"/>
      <c r="H57" s="17"/>
      <c r="I57" s="17"/>
      <c r="J57" s="17"/>
      <c r="K57" s="17"/>
      <c r="L57" s="17"/>
      <c r="M57" s="17"/>
      <c r="N57" s="17"/>
      <c r="O57" s="17"/>
      <c r="P57" s="17"/>
      <c r="Q57" s="17"/>
      <c r="R57" s="17"/>
      <c r="S57" s="17"/>
      <c r="T57" s="17"/>
      <c r="U57" s="17"/>
      <c r="V57" s="17"/>
      <c r="W57" s="17"/>
      <c r="X57" s="17"/>
      <c r="Y57" s="17"/>
      <c r="Z57" s="17"/>
    </row>
    <row r="58" spans="1:26" ht="14.25" customHeight="1">
      <c r="A58" s="27" t="s">
        <v>100</v>
      </c>
      <c r="B58" s="44" t="s">
        <v>367</v>
      </c>
      <c r="C58" s="27" t="s">
        <v>368</v>
      </c>
      <c r="D58" s="17"/>
      <c r="E58" s="17"/>
      <c r="F58" s="17"/>
      <c r="G58" s="17"/>
      <c r="H58" s="17"/>
      <c r="I58" s="17"/>
      <c r="J58" s="17"/>
      <c r="K58" s="17"/>
      <c r="L58" s="17"/>
      <c r="M58" s="17"/>
      <c r="N58" s="17"/>
      <c r="O58" s="17"/>
      <c r="P58" s="17"/>
      <c r="Q58" s="17"/>
      <c r="R58" s="17"/>
      <c r="S58" s="17"/>
      <c r="T58" s="17"/>
      <c r="U58" s="17"/>
      <c r="V58" s="17"/>
      <c r="W58" s="17"/>
      <c r="X58" s="17"/>
      <c r="Y58" s="17"/>
      <c r="Z58" s="17"/>
    </row>
    <row r="59" spans="1:26" ht="14.25" customHeight="1">
      <c r="A59" s="27" t="s">
        <v>101</v>
      </c>
      <c r="B59" s="44" t="s">
        <v>369</v>
      </c>
      <c r="C59" s="27" t="s">
        <v>370</v>
      </c>
      <c r="D59" s="17"/>
      <c r="E59" s="17"/>
      <c r="F59" s="17"/>
      <c r="G59" s="17"/>
      <c r="H59" s="17"/>
      <c r="I59" s="17"/>
      <c r="J59" s="17"/>
      <c r="K59" s="17"/>
      <c r="L59" s="17"/>
      <c r="M59" s="17"/>
      <c r="N59" s="17"/>
      <c r="O59" s="17"/>
      <c r="P59" s="17"/>
      <c r="Q59" s="17"/>
      <c r="R59" s="17"/>
      <c r="S59" s="17"/>
      <c r="T59" s="17"/>
      <c r="U59" s="17"/>
      <c r="V59" s="17"/>
      <c r="W59" s="17"/>
      <c r="X59" s="17"/>
      <c r="Y59" s="17"/>
      <c r="Z59" s="17"/>
    </row>
    <row r="60" spans="1:26" ht="14.25" customHeight="1">
      <c r="A60" s="27" t="s">
        <v>100</v>
      </c>
      <c r="B60" s="44" t="s">
        <v>371</v>
      </c>
      <c r="C60" s="27" t="s">
        <v>372</v>
      </c>
      <c r="D60" s="17"/>
      <c r="E60" s="17"/>
      <c r="F60" s="17"/>
      <c r="G60" s="17"/>
      <c r="H60" s="17"/>
      <c r="I60" s="17"/>
      <c r="J60" s="17"/>
      <c r="K60" s="17"/>
      <c r="L60" s="17"/>
      <c r="M60" s="17"/>
      <c r="N60" s="17"/>
      <c r="O60" s="17"/>
      <c r="P60" s="17"/>
      <c r="Q60" s="17"/>
      <c r="R60" s="17"/>
      <c r="S60" s="17"/>
      <c r="T60" s="17"/>
      <c r="U60" s="17"/>
      <c r="V60" s="17"/>
      <c r="W60" s="17"/>
      <c r="X60" s="17"/>
      <c r="Y60" s="17"/>
      <c r="Z60" s="17"/>
    </row>
    <row r="61" spans="1:26" ht="14.25" customHeight="1">
      <c r="A61" s="27" t="s">
        <v>100</v>
      </c>
      <c r="B61" s="44" t="s">
        <v>371</v>
      </c>
      <c r="C61" s="27" t="s">
        <v>372</v>
      </c>
      <c r="D61" s="17"/>
      <c r="E61" s="17"/>
      <c r="F61" s="17"/>
      <c r="G61" s="17"/>
      <c r="H61" s="17"/>
      <c r="I61" s="17"/>
      <c r="J61" s="17"/>
      <c r="K61" s="17"/>
      <c r="L61" s="17"/>
      <c r="M61" s="17"/>
      <c r="N61" s="17"/>
      <c r="O61" s="17"/>
      <c r="P61" s="17"/>
      <c r="Q61" s="17"/>
      <c r="R61" s="17"/>
      <c r="S61" s="17"/>
      <c r="T61" s="17"/>
      <c r="U61" s="17"/>
      <c r="V61" s="17"/>
      <c r="W61" s="17"/>
      <c r="X61" s="17"/>
      <c r="Y61" s="17"/>
      <c r="Z61" s="17"/>
    </row>
    <row r="62" spans="1:26" ht="14.25" customHeight="1">
      <c r="A62" s="27" t="s">
        <v>100</v>
      </c>
      <c r="B62" s="44" t="s">
        <v>371</v>
      </c>
      <c r="C62" s="27" t="s">
        <v>372</v>
      </c>
      <c r="D62" s="17"/>
      <c r="E62" s="17"/>
      <c r="F62" s="17"/>
      <c r="G62" s="17"/>
      <c r="H62" s="17"/>
      <c r="I62" s="17"/>
      <c r="J62" s="17"/>
      <c r="K62" s="17"/>
      <c r="L62" s="17"/>
      <c r="M62" s="17"/>
      <c r="N62" s="17"/>
      <c r="O62" s="17"/>
      <c r="P62" s="17"/>
      <c r="Q62" s="17"/>
      <c r="R62" s="17"/>
      <c r="S62" s="17"/>
      <c r="T62" s="17"/>
      <c r="U62" s="17"/>
      <c r="V62" s="17"/>
      <c r="W62" s="17"/>
      <c r="X62" s="17"/>
      <c r="Y62" s="17"/>
      <c r="Z62" s="17"/>
    </row>
    <row r="63" spans="1:26" ht="14.25" customHeight="1">
      <c r="A63" s="27" t="s">
        <v>100</v>
      </c>
      <c r="B63" s="44" t="s">
        <v>371</v>
      </c>
      <c r="C63" s="27" t="s">
        <v>372</v>
      </c>
      <c r="D63" s="17"/>
      <c r="E63" s="17"/>
      <c r="F63" s="17"/>
      <c r="G63" s="17"/>
      <c r="H63" s="17"/>
      <c r="I63" s="17"/>
      <c r="J63" s="17"/>
      <c r="K63" s="17"/>
      <c r="L63" s="17"/>
      <c r="M63" s="17"/>
      <c r="N63" s="17"/>
      <c r="O63" s="17"/>
      <c r="P63" s="17"/>
      <c r="Q63" s="17"/>
      <c r="R63" s="17"/>
      <c r="S63" s="17"/>
      <c r="T63" s="17"/>
      <c r="U63" s="17"/>
      <c r="V63" s="17"/>
      <c r="W63" s="17"/>
      <c r="X63" s="17"/>
      <c r="Y63" s="17"/>
      <c r="Z63" s="17"/>
    </row>
    <row r="64" spans="1:26" ht="14.25" customHeight="1">
      <c r="A64" s="27" t="s">
        <v>100</v>
      </c>
      <c r="B64" s="44" t="s">
        <v>371</v>
      </c>
      <c r="C64" s="27" t="s">
        <v>372</v>
      </c>
      <c r="D64" s="17"/>
      <c r="E64" s="17"/>
      <c r="F64" s="17"/>
      <c r="G64" s="17"/>
      <c r="H64" s="17"/>
      <c r="I64" s="17"/>
      <c r="J64" s="17"/>
      <c r="K64" s="17"/>
      <c r="L64" s="17"/>
      <c r="M64" s="17"/>
      <c r="N64" s="17"/>
      <c r="O64" s="17"/>
      <c r="P64" s="17"/>
      <c r="Q64" s="17"/>
      <c r="R64" s="17"/>
      <c r="S64" s="17"/>
      <c r="T64" s="17"/>
      <c r="U64" s="17"/>
      <c r="V64" s="17"/>
      <c r="W64" s="17"/>
      <c r="X64" s="17"/>
      <c r="Y64" s="17"/>
      <c r="Z64" s="17"/>
    </row>
    <row r="65" spans="1:26" ht="14.25" customHeight="1">
      <c r="A65" s="27" t="s">
        <v>100</v>
      </c>
      <c r="B65" s="44" t="s">
        <v>373</v>
      </c>
      <c r="C65" s="27" t="s">
        <v>374</v>
      </c>
      <c r="D65" s="17"/>
      <c r="E65" s="17"/>
      <c r="F65" s="17"/>
      <c r="G65" s="17"/>
      <c r="H65" s="17"/>
      <c r="I65" s="17"/>
      <c r="J65" s="17"/>
      <c r="K65" s="17"/>
      <c r="L65" s="17"/>
      <c r="M65" s="17"/>
      <c r="N65" s="17"/>
      <c r="O65" s="17"/>
      <c r="P65" s="17"/>
      <c r="Q65" s="17"/>
      <c r="R65" s="17"/>
      <c r="S65" s="17"/>
      <c r="T65" s="17"/>
      <c r="U65" s="17"/>
      <c r="V65" s="17"/>
      <c r="W65" s="17"/>
      <c r="X65" s="17"/>
      <c r="Y65" s="17"/>
      <c r="Z65" s="17"/>
    </row>
    <row r="66" spans="1:26" ht="14.25" customHeight="1">
      <c r="A66" s="27" t="s">
        <v>100</v>
      </c>
      <c r="B66" s="44" t="s">
        <v>373</v>
      </c>
      <c r="C66" s="27" t="s">
        <v>374</v>
      </c>
      <c r="D66" s="17"/>
      <c r="E66" s="17"/>
      <c r="F66" s="17"/>
      <c r="G66" s="17"/>
      <c r="H66" s="17"/>
      <c r="I66" s="17"/>
      <c r="J66" s="17"/>
      <c r="K66" s="17"/>
      <c r="L66" s="17"/>
      <c r="M66" s="17"/>
      <c r="N66" s="17"/>
      <c r="O66" s="17"/>
      <c r="P66" s="17"/>
      <c r="Q66" s="17"/>
      <c r="R66" s="17"/>
      <c r="S66" s="17"/>
      <c r="T66" s="17"/>
      <c r="U66" s="17"/>
      <c r="V66" s="17"/>
      <c r="W66" s="17"/>
      <c r="X66" s="17"/>
      <c r="Y66" s="17"/>
      <c r="Z66" s="17"/>
    </row>
    <row r="67" spans="1:26" ht="14.25" customHeight="1">
      <c r="A67" s="27" t="s">
        <v>88</v>
      </c>
      <c r="B67" s="44" t="s">
        <v>375</v>
      </c>
      <c r="C67" s="27" t="s">
        <v>376</v>
      </c>
      <c r="D67" s="17"/>
      <c r="E67" s="17"/>
      <c r="F67" s="17"/>
      <c r="G67" s="17"/>
      <c r="H67" s="17"/>
      <c r="I67" s="17"/>
      <c r="J67" s="17"/>
      <c r="K67" s="17"/>
      <c r="L67" s="17"/>
      <c r="M67" s="17"/>
      <c r="N67" s="17"/>
      <c r="O67" s="17"/>
      <c r="P67" s="17"/>
      <c r="Q67" s="17"/>
      <c r="R67" s="17"/>
      <c r="S67" s="17"/>
      <c r="T67" s="17"/>
      <c r="U67" s="17"/>
      <c r="V67" s="17"/>
      <c r="W67" s="17"/>
      <c r="X67" s="17"/>
      <c r="Y67" s="17"/>
      <c r="Z67" s="17"/>
    </row>
    <row r="68" spans="1:26" ht="14.25" customHeight="1">
      <c r="A68" s="27" t="s">
        <v>88</v>
      </c>
      <c r="B68" s="44" t="s">
        <v>377</v>
      </c>
      <c r="C68" s="27" t="s">
        <v>378</v>
      </c>
      <c r="D68" s="17"/>
      <c r="E68" s="17"/>
      <c r="F68" s="17"/>
      <c r="G68" s="17"/>
      <c r="H68" s="17"/>
      <c r="I68" s="17"/>
      <c r="J68" s="17"/>
      <c r="K68" s="17"/>
      <c r="L68" s="17"/>
      <c r="M68" s="17"/>
      <c r="N68" s="17"/>
      <c r="O68" s="17"/>
      <c r="P68" s="17"/>
      <c r="Q68" s="17"/>
      <c r="R68" s="17"/>
      <c r="S68" s="17"/>
      <c r="T68" s="17"/>
      <c r="U68" s="17"/>
      <c r="V68" s="17"/>
      <c r="W68" s="17"/>
      <c r="X68" s="17"/>
      <c r="Y68" s="17"/>
      <c r="Z68" s="17"/>
    </row>
    <row r="69" spans="1:26" ht="14.25" customHeight="1">
      <c r="A69" s="27" t="s">
        <v>90</v>
      </c>
      <c r="B69" s="44" t="s">
        <v>379</v>
      </c>
      <c r="C69" s="27" t="s">
        <v>380</v>
      </c>
      <c r="D69" s="17"/>
      <c r="E69" s="17"/>
      <c r="F69" s="17"/>
      <c r="G69" s="17"/>
      <c r="H69" s="17"/>
      <c r="I69" s="17"/>
      <c r="J69" s="17"/>
      <c r="K69" s="17"/>
      <c r="L69" s="17"/>
      <c r="M69" s="17"/>
      <c r="N69" s="17"/>
      <c r="O69" s="17"/>
      <c r="P69" s="17"/>
      <c r="Q69" s="17"/>
      <c r="R69" s="17"/>
      <c r="S69" s="17"/>
      <c r="T69" s="17"/>
      <c r="U69" s="17"/>
      <c r="V69" s="17"/>
      <c r="W69" s="17"/>
      <c r="X69" s="17"/>
      <c r="Y69" s="17"/>
      <c r="Z69" s="17"/>
    </row>
    <row r="70" spans="1:26" ht="14.25" customHeight="1">
      <c r="A70" s="27" t="s">
        <v>90</v>
      </c>
      <c r="B70" s="44" t="s">
        <v>381</v>
      </c>
      <c r="C70" s="27" t="s">
        <v>382</v>
      </c>
      <c r="D70" s="17"/>
      <c r="E70" s="17"/>
      <c r="F70" s="17"/>
      <c r="G70" s="17"/>
      <c r="H70" s="17"/>
      <c r="I70" s="17"/>
      <c r="J70" s="17"/>
      <c r="K70" s="17"/>
      <c r="L70" s="17"/>
      <c r="M70" s="17"/>
      <c r="N70" s="17"/>
      <c r="O70" s="17"/>
      <c r="P70" s="17"/>
      <c r="Q70" s="17"/>
      <c r="R70" s="17"/>
      <c r="S70" s="17"/>
      <c r="T70" s="17"/>
      <c r="U70" s="17"/>
      <c r="V70" s="17"/>
      <c r="W70" s="17"/>
      <c r="X70" s="17"/>
      <c r="Y70" s="17"/>
      <c r="Z70" s="17"/>
    </row>
    <row r="71" spans="1:26" ht="14.25" customHeight="1">
      <c r="A71" s="27" t="s">
        <v>90</v>
      </c>
      <c r="B71" s="44" t="s">
        <v>383</v>
      </c>
      <c r="C71" s="27" t="s">
        <v>384</v>
      </c>
      <c r="D71" s="17"/>
      <c r="E71" s="17"/>
      <c r="F71" s="17"/>
      <c r="G71" s="17"/>
      <c r="H71" s="17"/>
      <c r="I71" s="17"/>
      <c r="J71" s="17"/>
      <c r="K71" s="17"/>
      <c r="L71" s="17"/>
      <c r="M71" s="17"/>
      <c r="N71" s="17"/>
      <c r="O71" s="17"/>
      <c r="P71" s="17"/>
      <c r="Q71" s="17"/>
      <c r="R71" s="17"/>
      <c r="S71" s="17"/>
      <c r="T71" s="17"/>
      <c r="U71" s="17"/>
      <c r="V71" s="17"/>
      <c r="W71" s="17"/>
      <c r="X71" s="17"/>
      <c r="Y71" s="17"/>
      <c r="Z71" s="17"/>
    </row>
    <row r="72" spans="1:26" ht="14.25" customHeight="1">
      <c r="A72" s="46" t="s">
        <v>90</v>
      </c>
      <c r="B72" s="44" t="s">
        <v>383</v>
      </c>
      <c r="C72" s="27" t="s">
        <v>384</v>
      </c>
      <c r="D72" s="17"/>
      <c r="E72" s="17"/>
      <c r="F72" s="17"/>
      <c r="G72" s="17"/>
      <c r="H72" s="17"/>
      <c r="I72" s="17"/>
      <c r="J72" s="17"/>
      <c r="K72" s="17"/>
      <c r="L72" s="17"/>
      <c r="M72" s="17"/>
      <c r="N72" s="17"/>
      <c r="O72" s="17"/>
      <c r="P72" s="17"/>
      <c r="Q72" s="17"/>
      <c r="R72" s="17"/>
      <c r="S72" s="17"/>
      <c r="T72" s="17"/>
      <c r="U72" s="17"/>
      <c r="V72" s="17"/>
      <c r="W72" s="17"/>
      <c r="X72" s="17"/>
      <c r="Y72" s="17"/>
      <c r="Z72" s="17"/>
    </row>
    <row r="73" spans="1:26" ht="14.25" customHeight="1">
      <c r="A73" s="17"/>
      <c r="B73" s="4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4.25" customHeight="1">
      <c r="A74" s="17"/>
      <c r="B74" s="4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4.25" customHeight="1">
      <c r="A75" s="17"/>
      <c r="B75" s="4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4.25" customHeight="1">
      <c r="A76" s="17"/>
      <c r="B76" s="4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4.25" customHeight="1">
      <c r="A77" s="17"/>
      <c r="B77" s="4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4.25" customHeight="1">
      <c r="A78" s="17"/>
      <c r="B78" s="4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4.25" customHeight="1">
      <c r="A79" s="17"/>
      <c r="B79" s="4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4.25" customHeight="1">
      <c r="A80" s="17"/>
      <c r="B80" s="4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4.25" customHeight="1">
      <c r="A81" s="17"/>
      <c r="B81" s="4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4.25" customHeight="1">
      <c r="A82" s="17"/>
      <c r="B82" s="4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4.25" customHeight="1">
      <c r="A83" s="17"/>
      <c r="B83" s="4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4.25" customHeight="1">
      <c r="A84" s="17"/>
      <c r="B84" s="4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4.25" customHeight="1">
      <c r="A85" s="17"/>
      <c r="B85" s="4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4.25" customHeight="1">
      <c r="A86" s="17"/>
      <c r="B86" s="4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4.25" customHeight="1">
      <c r="A87" s="17"/>
      <c r="B87" s="4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4.25" customHeight="1">
      <c r="A88" s="17"/>
      <c r="B88" s="4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4.25" customHeight="1">
      <c r="A89" s="17"/>
      <c r="B89" s="4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4.25" customHeight="1">
      <c r="A90" s="17"/>
      <c r="B90" s="4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4.25" customHeight="1">
      <c r="A91" s="17"/>
      <c r="B91" s="4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4.25" customHeight="1">
      <c r="A92" s="17"/>
      <c r="B92" s="4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4.25" customHeight="1">
      <c r="A93" s="17"/>
      <c r="B93" s="4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4.25" customHeight="1">
      <c r="A94" s="17"/>
      <c r="B94" s="4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4.25" customHeight="1">
      <c r="A95" s="17"/>
      <c r="B95" s="4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4.25" customHeight="1">
      <c r="A96" s="17"/>
      <c r="B96" s="4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4.25" customHeight="1">
      <c r="A97" s="17"/>
      <c r="B97" s="4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4.25" customHeight="1">
      <c r="A98" s="17"/>
      <c r="B98" s="4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4.25" customHeight="1">
      <c r="A99" s="17"/>
      <c r="B99" s="4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4.25" customHeight="1">
      <c r="A100" s="17"/>
      <c r="B100" s="4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4.25" customHeight="1">
      <c r="A101" s="17"/>
      <c r="B101" s="4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4.25" customHeight="1">
      <c r="A102" s="17"/>
      <c r="B102" s="4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4.25" customHeight="1">
      <c r="A103" s="17"/>
      <c r="B103" s="4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4.25" customHeight="1">
      <c r="A104" s="17"/>
      <c r="B104" s="4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4.25" customHeight="1">
      <c r="A105" s="17"/>
      <c r="B105" s="4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4.25" customHeight="1">
      <c r="A106" s="17"/>
      <c r="B106" s="4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4.25" customHeight="1">
      <c r="A107" s="17"/>
      <c r="B107" s="4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4.25" customHeight="1">
      <c r="A108" s="17"/>
      <c r="B108" s="4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4.25" customHeight="1">
      <c r="A109" s="17"/>
      <c r="B109" s="4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4.25" customHeight="1">
      <c r="A110" s="17"/>
      <c r="B110" s="4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4.25" customHeight="1">
      <c r="A111" s="17"/>
      <c r="B111" s="4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4.25" customHeight="1">
      <c r="A112" s="17"/>
      <c r="B112" s="4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4.25" customHeight="1">
      <c r="A113" s="17"/>
      <c r="B113" s="4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4.25" customHeight="1">
      <c r="A114" s="17"/>
      <c r="B114" s="4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4.25" customHeight="1">
      <c r="A115" s="17"/>
      <c r="B115" s="4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4.25" customHeight="1">
      <c r="A116" s="17"/>
      <c r="B116" s="4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4.25" customHeight="1">
      <c r="A117" s="17"/>
      <c r="B117" s="4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4.25" customHeight="1">
      <c r="A118" s="17"/>
      <c r="B118" s="4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4.25" customHeight="1">
      <c r="A119" s="17"/>
      <c r="B119" s="4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4.25" customHeight="1">
      <c r="A120" s="17"/>
      <c r="B120" s="4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4.25" customHeight="1">
      <c r="A121" s="17"/>
      <c r="B121" s="4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4.25" customHeight="1">
      <c r="A122" s="17"/>
      <c r="B122" s="4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4.25" customHeight="1">
      <c r="A123" s="17"/>
      <c r="B123" s="4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4.25" customHeight="1">
      <c r="A124" s="17"/>
      <c r="B124" s="4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4.25" customHeight="1">
      <c r="A125" s="17"/>
      <c r="B125" s="4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4.25" customHeight="1">
      <c r="A126" s="17"/>
      <c r="B126" s="4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4.25" customHeight="1">
      <c r="A127" s="17"/>
      <c r="B127" s="4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4.25" customHeight="1">
      <c r="A128" s="17"/>
      <c r="B128" s="4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4.25" customHeight="1">
      <c r="A129" s="17"/>
      <c r="B129" s="4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4.25" customHeight="1">
      <c r="A130" s="17"/>
      <c r="B130" s="4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4.25" customHeight="1">
      <c r="A131" s="17"/>
      <c r="B131" s="4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4.25" customHeight="1">
      <c r="A132" s="17"/>
      <c r="B132" s="4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4.25" customHeight="1">
      <c r="A133" s="17"/>
      <c r="B133" s="4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4.25" customHeight="1">
      <c r="A134" s="17"/>
      <c r="B134" s="4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4.25" customHeight="1">
      <c r="A135" s="17"/>
      <c r="B135" s="4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4.25" customHeight="1">
      <c r="A136" s="17"/>
      <c r="B136" s="4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4.25" customHeight="1">
      <c r="A137" s="17"/>
      <c r="B137" s="4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4.25" customHeight="1">
      <c r="A138" s="17"/>
      <c r="B138" s="4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4.25" customHeight="1">
      <c r="A139" s="17"/>
      <c r="B139" s="4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4.25" customHeight="1">
      <c r="A140" s="17"/>
      <c r="B140" s="4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4.25" customHeight="1">
      <c r="A141" s="17"/>
      <c r="B141" s="4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4.25" customHeight="1">
      <c r="A142" s="17"/>
      <c r="B142" s="4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4.25" customHeight="1">
      <c r="A143" s="17"/>
      <c r="B143" s="4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4.25" customHeight="1">
      <c r="A144" s="17"/>
      <c r="B144" s="4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4.25" customHeight="1">
      <c r="A145" s="17"/>
      <c r="B145" s="4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4.25" customHeight="1">
      <c r="A146" s="17"/>
      <c r="B146" s="4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4.25" customHeight="1">
      <c r="A147" s="17"/>
      <c r="B147" s="4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4.25" customHeight="1">
      <c r="A148" s="17"/>
      <c r="B148" s="4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4.25" customHeight="1">
      <c r="A149" s="17"/>
      <c r="B149" s="4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4.25" customHeight="1">
      <c r="A150" s="17"/>
      <c r="B150" s="4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4.25" customHeight="1">
      <c r="A151" s="17"/>
      <c r="B151" s="4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4.25" customHeight="1">
      <c r="A152" s="17"/>
      <c r="B152" s="4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4.25" customHeight="1">
      <c r="A153" s="17"/>
      <c r="B153" s="4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4.25" customHeight="1">
      <c r="A154" s="17"/>
      <c r="B154" s="4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4.25" customHeight="1">
      <c r="A155" s="17"/>
      <c r="B155" s="4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4.25" customHeight="1">
      <c r="A156" s="17"/>
      <c r="B156" s="4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4.25" customHeight="1">
      <c r="A157" s="17"/>
      <c r="B157" s="4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4.25" customHeight="1">
      <c r="A158" s="17"/>
      <c r="B158" s="4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4.25" customHeight="1">
      <c r="A159" s="17"/>
      <c r="B159" s="4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4.25" customHeight="1">
      <c r="A160" s="17"/>
      <c r="B160" s="4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4.25" customHeight="1">
      <c r="A161" s="17"/>
      <c r="B161" s="4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4.25" customHeight="1">
      <c r="A162" s="17"/>
      <c r="B162" s="4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4.25" customHeight="1">
      <c r="A163" s="17"/>
      <c r="B163" s="4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4.25" customHeight="1">
      <c r="A164" s="17"/>
      <c r="B164" s="4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4.25" customHeight="1">
      <c r="A165" s="17"/>
      <c r="B165" s="4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4.25" customHeight="1">
      <c r="A166" s="17"/>
      <c r="B166" s="4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4.25" customHeight="1">
      <c r="A167" s="17"/>
      <c r="B167" s="4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4.25" customHeight="1">
      <c r="A168" s="17"/>
      <c r="B168" s="4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4.25" customHeight="1">
      <c r="A169" s="17"/>
      <c r="B169" s="4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4.25" customHeight="1">
      <c r="A170" s="17"/>
      <c r="B170" s="4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4.25" customHeight="1">
      <c r="A171" s="17"/>
      <c r="B171" s="4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4.25" customHeight="1">
      <c r="A172" s="17"/>
      <c r="B172" s="4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4.25" customHeight="1">
      <c r="A173" s="17"/>
      <c r="B173" s="4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4.25" customHeight="1">
      <c r="A174" s="17"/>
      <c r="B174" s="4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4.25" customHeight="1">
      <c r="A175" s="17"/>
      <c r="B175" s="4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4.25" customHeight="1">
      <c r="A176" s="17"/>
      <c r="B176" s="4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4.25" customHeight="1">
      <c r="A177" s="17"/>
      <c r="B177" s="4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4.25" customHeight="1">
      <c r="A178" s="17"/>
      <c r="B178" s="4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4.25" customHeight="1">
      <c r="A179" s="17"/>
      <c r="B179" s="4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4.25" customHeight="1">
      <c r="A180" s="17"/>
      <c r="B180" s="4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4.25" customHeight="1">
      <c r="A181" s="17"/>
      <c r="B181" s="4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4.25" customHeight="1">
      <c r="A182" s="17"/>
      <c r="B182" s="4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4.25" customHeight="1">
      <c r="A183" s="17"/>
      <c r="B183" s="4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4.25" customHeight="1">
      <c r="A184" s="17"/>
      <c r="B184" s="4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4.25" customHeight="1">
      <c r="A185" s="17"/>
      <c r="B185" s="4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4.25" customHeight="1">
      <c r="A186" s="17"/>
      <c r="B186" s="4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4.25" customHeight="1">
      <c r="A187" s="17"/>
      <c r="B187" s="4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4.25" customHeight="1">
      <c r="A188" s="17"/>
      <c r="B188" s="4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4.25" customHeight="1">
      <c r="A189" s="17"/>
      <c r="B189" s="4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4.25" customHeight="1">
      <c r="A190" s="17"/>
      <c r="B190" s="4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4.25" customHeight="1">
      <c r="A191" s="17"/>
      <c r="B191" s="4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4.25" customHeight="1">
      <c r="A192" s="17"/>
      <c r="B192" s="4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4.25" customHeight="1">
      <c r="A193" s="17"/>
      <c r="B193" s="4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4.25" customHeight="1">
      <c r="A194" s="17"/>
      <c r="B194" s="4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4.25" customHeight="1">
      <c r="A195" s="17"/>
      <c r="B195" s="4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4.25" customHeight="1">
      <c r="A196" s="17"/>
      <c r="B196" s="4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4.25" customHeight="1">
      <c r="A197" s="17"/>
      <c r="B197" s="4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4.25" customHeight="1">
      <c r="A198" s="17"/>
      <c r="B198" s="4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4.25" customHeight="1">
      <c r="A199" s="17"/>
      <c r="B199" s="4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4.25" customHeight="1">
      <c r="A200" s="17"/>
      <c r="B200" s="4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4.25" customHeight="1">
      <c r="A201" s="17"/>
      <c r="B201" s="4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4.25" customHeight="1">
      <c r="A202" s="17"/>
      <c r="B202" s="4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4.25" customHeight="1">
      <c r="A203" s="17"/>
      <c r="B203" s="4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4.25" customHeight="1">
      <c r="A204" s="17"/>
      <c r="B204" s="4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4.25" customHeight="1">
      <c r="A205" s="17"/>
      <c r="B205" s="4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4.25" customHeight="1">
      <c r="A206" s="17"/>
      <c r="B206" s="4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4.25" customHeight="1">
      <c r="A207" s="17"/>
      <c r="B207" s="4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4.25" customHeight="1">
      <c r="A208" s="17"/>
      <c r="B208" s="4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4.25" customHeight="1">
      <c r="A209" s="17"/>
      <c r="B209" s="4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4.25" customHeight="1">
      <c r="A210" s="17"/>
      <c r="B210" s="4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4.25" customHeight="1">
      <c r="A211" s="17"/>
      <c r="B211" s="4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4.25" customHeight="1">
      <c r="A212" s="17"/>
      <c r="B212" s="4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4.25" customHeight="1">
      <c r="A213" s="17"/>
      <c r="B213" s="4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4.25" customHeight="1">
      <c r="A214" s="17"/>
      <c r="B214" s="4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4.25" customHeight="1">
      <c r="A215" s="17"/>
      <c r="B215" s="4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4.25" customHeight="1">
      <c r="A216" s="17"/>
      <c r="B216" s="4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4.25" customHeight="1">
      <c r="A217" s="17"/>
      <c r="B217" s="4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4.25" customHeight="1">
      <c r="A218" s="17"/>
      <c r="B218" s="4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4.25" customHeight="1">
      <c r="A219" s="17"/>
      <c r="B219" s="4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4.25" customHeight="1">
      <c r="A220" s="17"/>
      <c r="B220" s="4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4.25" customHeight="1">
      <c r="A221" s="17"/>
      <c r="B221" s="4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4.25" customHeight="1">
      <c r="A222" s="17"/>
      <c r="B222" s="4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4.25" customHeight="1">
      <c r="A223" s="17"/>
      <c r="B223" s="4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4.25" customHeight="1">
      <c r="A224" s="17"/>
      <c r="B224" s="4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4.25" customHeight="1">
      <c r="A225" s="17"/>
      <c r="B225" s="4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4.25" customHeight="1">
      <c r="A226" s="17"/>
      <c r="B226" s="4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4.25" customHeight="1">
      <c r="A227" s="17"/>
      <c r="B227" s="4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4.25" customHeight="1">
      <c r="A228" s="17"/>
      <c r="B228" s="4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4.25" customHeight="1">
      <c r="A229" s="17"/>
      <c r="B229" s="4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4.25" customHeight="1">
      <c r="A230" s="17"/>
      <c r="B230" s="4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4.25" customHeight="1">
      <c r="A231" s="17"/>
      <c r="B231" s="4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4.25" customHeight="1">
      <c r="A232" s="17"/>
      <c r="B232" s="4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4.25" customHeight="1">
      <c r="A233" s="17"/>
      <c r="B233" s="4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4.25" customHeight="1">
      <c r="A234" s="17"/>
      <c r="B234" s="4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4.25" customHeight="1">
      <c r="A235" s="17"/>
      <c r="B235" s="4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4.25" customHeight="1">
      <c r="A236" s="17"/>
      <c r="B236" s="4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4.25" customHeight="1">
      <c r="A237" s="17"/>
      <c r="B237" s="4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4.25" customHeight="1">
      <c r="A238" s="17"/>
      <c r="B238" s="4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4.25" customHeight="1">
      <c r="A239" s="17"/>
      <c r="B239" s="4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4.25" customHeight="1">
      <c r="A240" s="17"/>
      <c r="B240" s="4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4.25" customHeight="1">
      <c r="A241" s="17"/>
      <c r="B241" s="4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4.25" customHeight="1">
      <c r="A242" s="17"/>
      <c r="B242" s="4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4.25" customHeight="1">
      <c r="A243" s="17"/>
      <c r="B243" s="4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4.25" customHeight="1">
      <c r="A244" s="17"/>
      <c r="B244" s="4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4.25" customHeight="1">
      <c r="A245" s="17"/>
      <c r="B245" s="4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4.25" customHeight="1">
      <c r="A246" s="17"/>
      <c r="B246" s="4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4.25" customHeight="1">
      <c r="A247" s="17"/>
      <c r="B247" s="4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4.25" customHeight="1">
      <c r="A248" s="17"/>
      <c r="B248" s="4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4.25" customHeight="1">
      <c r="A249" s="17"/>
      <c r="B249" s="4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4.25" customHeight="1">
      <c r="A250" s="17"/>
      <c r="B250" s="4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4.25" customHeight="1">
      <c r="A251" s="17"/>
      <c r="B251" s="4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4.25" customHeight="1">
      <c r="A252" s="17"/>
      <c r="B252" s="4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4.25" customHeight="1">
      <c r="A253" s="17"/>
      <c r="B253" s="4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4.25" customHeight="1">
      <c r="A254" s="17"/>
      <c r="B254" s="4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4.25" customHeight="1">
      <c r="A255" s="17"/>
      <c r="B255" s="4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4.25" customHeight="1">
      <c r="A256" s="17"/>
      <c r="B256" s="4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4.25" customHeight="1">
      <c r="A257" s="17"/>
      <c r="B257" s="4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4.25" customHeight="1">
      <c r="A258" s="17"/>
      <c r="B258" s="4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4.25" customHeight="1">
      <c r="A259" s="17"/>
      <c r="B259" s="4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4.25" customHeight="1">
      <c r="A260" s="17"/>
      <c r="B260" s="4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4.25" customHeight="1">
      <c r="A261" s="17"/>
      <c r="B261" s="4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4.25" customHeight="1">
      <c r="A262" s="17"/>
      <c r="B262" s="4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4.25" customHeight="1">
      <c r="A263" s="17"/>
      <c r="B263" s="4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4.25" customHeight="1">
      <c r="A264" s="17"/>
      <c r="B264" s="4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4.25" customHeight="1">
      <c r="A265" s="17"/>
      <c r="B265" s="4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4.25" customHeight="1">
      <c r="A266" s="17"/>
      <c r="B266" s="4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4.25" customHeight="1">
      <c r="A267" s="17"/>
      <c r="B267" s="4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4.25" customHeight="1">
      <c r="A268" s="17"/>
      <c r="B268" s="4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4.25" customHeight="1">
      <c r="A269" s="17"/>
      <c r="B269" s="4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4.25" customHeight="1">
      <c r="A270" s="17"/>
      <c r="B270" s="4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4.25" customHeight="1">
      <c r="A271" s="17"/>
      <c r="B271" s="4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4.25" customHeight="1">
      <c r="A272" s="17"/>
      <c r="B272" s="4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4.25" customHeight="1">
      <c r="A273" s="17"/>
      <c r="B273" s="4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4.25" customHeight="1">
      <c r="A274" s="17"/>
      <c r="B274" s="4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4.25" customHeight="1">
      <c r="A275" s="17"/>
      <c r="B275" s="4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4.25" customHeight="1">
      <c r="A276" s="17"/>
      <c r="B276" s="4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4.25" customHeight="1">
      <c r="A277" s="17"/>
      <c r="B277" s="4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4.25" customHeight="1">
      <c r="A278" s="17"/>
      <c r="B278" s="4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4.25" customHeight="1">
      <c r="A279" s="17"/>
      <c r="B279" s="4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4.25" customHeight="1">
      <c r="A280" s="17"/>
      <c r="B280" s="4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4.25" customHeight="1">
      <c r="A281" s="17"/>
      <c r="B281" s="4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4.25" customHeight="1">
      <c r="A282" s="17"/>
      <c r="B282" s="4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4.25" customHeight="1">
      <c r="A283" s="17"/>
      <c r="B283" s="4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4.25" customHeight="1">
      <c r="A284" s="17"/>
      <c r="B284" s="4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4.25" customHeight="1">
      <c r="A285" s="17"/>
      <c r="B285" s="4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4.25" customHeight="1">
      <c r="A286" s="17"/>
      <c r="B286" s="4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4.25" customHeight="1">
      <c r="A287" s="17"/>
      <c r="B287" s="4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4.25" customHeight="1">
      <c r="A288" s="17"/>
      <c r="B288" s="4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4.25" customHeight="1">
      <c r="A289" s="17"/>
      <c r="B289" s="4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4.25" customHeight="1">
      <c r="A290" s="17"/>
      <c r="B290" s="4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4.25" customHeight="1">
      <c r="A291" s="17"/>
      <c r="B291" s="4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4.25" customHeight="1">
      <c r="A292" s="17"/>
      <c r="B292" s="4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4.25" customHeight="1">
      <c r="A293" s="17"/>
      <c r="B293" s="4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4.25" customHeight="1">
      <c r="A294" s="17"/>
      <c r="B294" s="4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4.25" customHeight="1">
      <c r="A295" s="17"/>
      <c r="B295" s="4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4.25" customHeight="1">
      <c r="A296" s="17"/>
      <c r="B296" s="4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4.25" customHeight="1">
      <c r="A297" s="17"/>
      <c r="B297" s="4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4.25" customHeight="1">
      <c r="A298" s="17"/>
      <c r="B298" s="4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4.25" customHeight="1">
      <c r="A299" s="17"/>
      <c r="B299" s="4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4.25" customHeight="1">
      <c r="A300" s="17"/>
      <c r="B300" s="4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4.25" customHeight="1">
      <c r="A301" s="17"/>
      <c r="B301" s="4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4.25" customHeight="1">
      <c r="A302" s="17"/>
      <c r="B302" s="4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4.25" customHeight="1">
      <c r="A303" s="17"/>
      <c r="B303" s="4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4.25" customHeight="1">
      <c r="A304" s="17"/>
      <c r="B304" s="4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4.25" customHeight="1">
      <c r="A305" s="17"/>
      <c r="B305" s="4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4.25" customHeight="1">
      <c r="A306" s="17"/>
      <c r="B306" s="4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4.25" customHeight="1">
      <c r="A307" s="17"/>
      <c r="B307" s="4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4.25" customHeight="1">
      <c r="A308" s="17"/>
      <c r="B308" s="4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4.25" customHeight="1">
      <c r="A309" s="17"/>
      <c r="B309" s="4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4.25" customHeight="1">
      <c r="A310" s="17"/>
      <c r="B310" s="4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4.25" customHeight="1">
      <c r="A311" s="17"/>
      <c r="B311" s="4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4.25" customHeight="1">
      <c r="A312" s="17"/>
      <c r="B312" s="4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4.25" customHeight="1">
      <c r="A313" s="17"/>
      <c r="B313" s="4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4.25" customHeight="1">
      <c r="A314" s="17"/>
      <c r="B314" s="4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4.25" customHeight="1">
      <c r="A315" s="17"/>
      <c r="B315" s="4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4.25" customHeight="1">
      <c r="A316" s="17"/>
      <c r="B316" s="4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4.25" customHeight="1">
      <c r="A317" s="17"/>
      <c r="B317" s="4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4.25" customHeight="1">
      <c r="A318" s="17"/>
      <c r="B318" s="4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4.25" customHeight="1">
      <c r="A319" s="17"/>
      <c r="B319" s="4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4.25" customHeight="1">
      <c r="A320" s="17"/>
      <c r="B320" s="4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4.25" customHeight="1">
      <c r="A321" s="17"/>
      <c r="B321" s="4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4.25" customHeight="1">
      <c r="A322" s="17"/>
      <c r="B322" s="4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4.25" customHeight="1">
      <c r="A323" s="17"/>
      <c r="B323" s="4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4.25" customHeight="1">
      <c r="A324" s="17"/>
      <c r="B324" s="4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4.25" customHeight="1">
      <c r="A325" s="17"/>
      <c r="B325" s="4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4.25" customHeight="1">
      <c r="A326" s="17"/>
      <c r="B326" s="4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4.25" customHeight="1">
      <c r="A327" s="17"/>
      <c r="B327" s="4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4.25" customHeight="1">
      <c r="A328" s="17"/>
      <c r="B328" s="4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4.25" customHeight="1">
      <c r="A329" s="17"/>
      <c r="B329" s="4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4.25" customHeight="1">
      <c r="A330" s="17"/>
      <c r="B330" s="4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4.25" customHeight="1">
      <c r="A331" s="17"/>
      <c r="B331" s="4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4.25" customHeight="1">
      <c r="A332" s="17"/>
      <c r="B332" s="4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4.25" customHeight="1">
      <c r="A333" s="17"/>
      <c r="B333" s="4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4.25" customHeight="1">
      <c r="A334" s="17"/>
      <c r="B334" s="4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4.25" customHeight="1">
      <c r="A335" s="17"/>
      <c r="B335" s="4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4.25" customHeight="1">
      <c r="A336" s="17"/>
      <c r="B336" s="4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4.25" customHeight="1">
      <c r="A337" s="17"/>
      <c r="B337" s="4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4.25" customHeight="1">
      <c r="A338" s="17"/>
      <c r="B338" s="4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4.25" customHeight="1">
      <c r="A339" s="17"/>
      <c r="B339" s="4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4.25" customHeight="1">
      <c r="A340" s="17"/>
      <c r="B340" s="4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4.25" customHeight="1">
      <c r="A341" s="17"/>
      <c r="B341" s="4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4.25" customHeight="1">
      <c r="A342" s="17"/>
      <c r="B342" s="4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4.25" customHeight="1">
      <c r="A343" s="17"/>
      <c r="B343" s="4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4.25" customHeight="1">
      <c r="A344" s="17"/>
      <c r="B344" s="4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4.25" customHeight="1">
      <c r="A345" s="17"/>
      <c r="B345" s="4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4.25" customHeight="1">
      <c r="A346" s="17"/>
      <c r="B346" s="4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4.25" customHeight="1">
      <c r="A347" s="17"/>
      <c r="B347" s="4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4.25" customHeight="1">
      <c r="A348" s="17"/>
      <c r="B348" s="4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4.25" customHeight="1">
      <c r="A349" s="17"/>
      <c r="B349" s="4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4.25" customHeight="1">
      <c r="A350" s="17"/>
      <c r="B350" s="4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4.25" customHeight="1">
      <c r="A351" s="17"/>
      <c r="B351" s="4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4.25" customHeight="1">
      <c r="A352" s="17"/>
      <c r="B352" s="4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4.25" customHeight="1">
      <c r="A353" s="17"/>
      <c r="B353" s="4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4.25" customHeight="1">
      <c r="A354" s="17"/>
      <c r="B354" s="4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4.25" customHeight="1">
      <c r="A355" s="17"/>
      <c r="B355" s="4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4.25" customHeight="1">
      <c r="A356" s="17"/>
      <c r="B356" s="4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4.25" customHeight="1">
      <c r="A357" s="17"/>
      <c r="B357" s="4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4.25" customHeight="1">
      <c r="A358" s="17"/>
      <c r="B358" s="4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4.25" customHeight="1">
      <c r="A359" s="17"/>
      <c r="B359" s="4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4.25" customHeight="1">
      <c r="A360" s="17"/>
      <c r="B360" s="4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4.25" customHeight="1">
      <c r="A361" s="17"/>
      <c r="B361" s="4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4.25" customHeight="1">
      <c r="A362" s="17"/>
      <c r="B362" s="4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4.25" customHeight="1">
      <c r="A363" s="17"/>
      <c r="B363" s="4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4.25" customHeight="1">
      <c r="A364" s="17"/>
      <c r="B364" s="4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4.25" customHeight="1">
      <c r="A365" s="17"/>
      <c r="B365" s="4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4.25" customHeight="1">
      <c r="A366" s="17"/>
      <c r="B366" s="4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4.25" customHeight="1">
      <c r="A367" s="17"/>
      <c r="B367" s="4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4.25" customHeight="1">
      <c r="A368" s="17"/>
      <c r="B368" s="4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4.25" customHeight="1">
      <c r="A369" s="17"/>
      <c r="B369" s="4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4.25" customHeight="1">
      <c r="A370" s="17"/>
      <c r="B370" s="4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4.25" customHeight="1">
      <c r="A371" s="17"/>
      <c r="B371" s="4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4.25" customHeight="1">
      <c r="A372" s="17"/>
      <c r="B372" s="4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4.25" customHeight="1">
      <c r="A373" s="17"/>
      <c r="B373" s="4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4.25" customHeight="1">
      <c r="A374" s="17"/>
      <c r="B374" s="4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4.25" customHeight="1">
      <c r="A375" s="17"/>
      <c r="B375" s="4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4.25" customHeight="1">
      <c r="A376" s="17"/>
      <c r="B376" s="4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4.25" customHeight="1">
      <c r="A377" s="17"/>
      <c r="B377" s="4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4.25" customHeight="1">
      <c r="A378" s="17"/>
      <c r="B378" s="4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4.25" customHeight="1">
      <c r="A379" s="17"/>
      <c r="B379" s="4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4.25" customHeight="1">
      <c r="A380" s="17"/>
      <c r="B380" s="4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4.25" customHeight="1">
      <c r="A381" s="17"/>
      <c r="B381" s="4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4.25" customHeight="1">
      <c r="A382" s="17"/>
      <c r="B382" s="4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4.25" customHeight="1">
      <c r="A383" s="17"/>
      <c r="B383" s="4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4.25" customHeight="1">
      <c r="A384" s="17"/>
      <c r="B384" s="4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4.25" customHeight="1">
      <c r="A385" s="17"/>
      <c r="B385" s="4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4.25" customHeight="1">
      <c r="A386" s="17"/>
      <c r="B386" s="4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4.25" customHeight="1">
      <c r="A387" s="17"/>
      <c r="B387" s="4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4.25" customHeight="1">
      <c r="A388" s="17"/>
      <c r="B388" s="4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4.25" customHeight="1">
      <c r="A389" s="17"/>
      <c r="B389" s="4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4.25" customHeight="1">
      <c r="A390" s="17"/>
      <c r="B390" s="4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4.25" customHeight="1">
      <c r="A391" s="17"/>
      <c r="B391" s="4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4.25" customHeight="1">
      <c r="A392" s="17"/>
      <c r="B392" s="4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4.25" customHeight="1">
      <c r="A393" s="17"/>
      <c r="B393" s="4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4.25" customHeight="1">
      <c r="A394" s="17"/>
      <c r="B394" s="4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4.25" customHeight="1">
      <c r="A395" s="17"/>
      <c r="B395" s="4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4.25" customHeight="1">
      <c r="A396" s="17"/>
      <c r="B396" s="4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4.25" customHeight="1">
      <c r="A397" s="17"/>
      <c r="B397" s="4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4.25" customHeight="1">
      <c r="A398" s="17"/>
      <c r="B398" s="4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4.25" customHeight="1">
      <c r="A399" s="17"/>
      <c r="B399" s="4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4.25" customHeight="1">
      <c r="A400" s="17"/>
      <c r="B400" s="4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4.25" customHeight="1">
      <c r="A401" s="17"/>
      <c r="B401" s="4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4.25" customHeight="1">
      <c r="A402" s="17"/>
      <c r="B402" s="4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4.25" customHeight="1">
      <c r="A403" s="17"/>
      <c r="B403" s="4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4.25" customHeight="1">
      <c r="A404" s="17"/>
      <c r="B404" s="4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4.25" customHeight="1">
      <c r="A405" s="17"/>
      <c r="B405" s="4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4.25" customHeight="1">
      <c r="A406" s="17"/>
      <c r="B406" s="4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4.25" customHeight="1">
      <c r="A407" s="17"/>
      <c r="B407" s="4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4.25" customHeight="1">
      <c r="A408" s="17"/>
      <c r="B408" s="4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4.25" customHeight="1">
      <c r="A409" s="17"/>
      <c r="B409" s="4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4.25" customHeight="1">
      <c r="A410" s="17"/>
      <c r="B410" s="4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4.25" customHeight="1">
      <c r="A411" s="17"/>
      <c r="B411" s="4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4.25" customHeight="1">
      <c r="A412" s="17"/>
      <c r="B412" s="4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4.25" customHeight="1">
      <c r="A413" s="17"/>
      <c r="B413" s="4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4.25" customHeight="1">
      <c r="A414" s="17"/>
      <c r="B414" s="4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4.25" customHeight="1">
      <c r="A415" s="17"/>
      <c r="B415" s="4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4.25" customHeight="1">
      <c r="A416" s="17"/>
      <c r="B416" s="4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4.25" customHeight="1">
      <c r="A417" s="17"/>
      <c r="B417" s="4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4.25" customHeight="1">
      <c r="A418" s="17"/>
      <c r="B418" s="4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4.25" customHeight="1">
      <c r="A419" s="17"/>
      <c r="B419" s="4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4.25" customHeight="1">
      <c r="A420" s="17"/>
      <c r="B420" s="4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4.25" customHeight="1">
      <c r="A421" s="17"/>
      <c r="B421" s="4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4.25" customHeight="1">
      <c r="A422" s="17"/>
      <c r="B422" s="4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4.25" customHeight="1">
      <c r="A423" s="17"/>
      <c r="B423" s="4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4.25" customHeight="1">
      <c r="A424" s="17"/>
      <c r="B424" s="4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4.25" customHeight="1">
      <c r="A425" s="17"/>
      <c r="B425" s="4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4.25" customHeight="1">
      <c r="A426" s="17"/>
      <c r="B426" s="4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4.25" customHeight="1">
      <c r="A427" s="17"/>
      <c r="B427" s="4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4.25" customHeight="1">
      <c r="A428" s="17"/>
      <c r="B428" s="4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4.25" customHeight="1">
      <c r="A429" s="17"/>
      <c r="B429" s="4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4.25" customHeight="1">
      <c r="A430" s="17"/>
      <c r="B430" s="4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4.25" customHeight="1">
      <c r="A431" s="17"/>
      <c r="B431" s="4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4.25" customHeight="1">
      <c r="A432" s="17"/>
      <c r="B432" s="4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4.25" customHeight="1">
      <c r="A433" s="17"/>
      <c r="B433" s="4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4.25" customHeight="1">
      <c r="A434" s="17"/>
      <c r="B434" s="4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4.25" customHeight="1">
      <c r="A435" s="17"/>
      <c r="B435" s="4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4.25" customHeight="1">
      <c r="A436" s="17"/>
      <c r="B436" s="4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4.25" customHeight="1">
      <c r="A437" s="17"/>
      <c r="B437" s="4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4.25" customHeight="1">
      <c r="A438" s="17"/>
      <c r="B438" s="4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4.25" customHeight="1">
      <c r="A439" s="17"/>
      <c r="B439" s="4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4.25" customHeight="1">
      <c r="A440" s="17"/>
      <c r="B440" s="4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4.25" customHeight="1">
      <c r="A441" s="17"/>
      <c r="B441" s="4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4.25" customHeight="1">
      <c r="A442" s="17"/>
      <c r="B442" s="4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4.25" customHeight="1">
      <c r="A443" s="17"/>
      <c r="B443" s="4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4.25" customHeight="1">
      <c r="A444" s="17"/>
      <c r="B444" s="4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4.25" customHeight="1">
      <c r="A445" s="17"/>
      <c r="B445" s="4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4.25" customHeight="1">
      <c r="A446" s="17"/>
      <c r="B446" s="4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4.25" customHeight="1">
      <c r="A447" s="17"/>
      <c r="B447" s="4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4.25" customHeight="1">
      <c r="A448" s="17"/>
      <c r="B448" s="4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4.25" customHeight="1">
      <c r="A449" s="17"/>
      <c r="B449" s="4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4.25" customHeight="1">
      <c r="A450" s="17"/>
      <c r="B450" s="4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4.25" customHeight="1">
      <c r="A451" s="17"/>
      <c r="B451" s="4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4.25" customHeight="1">
      <c r="A452" s="17"/>
      <c r="B452" s="4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4.25" customHeight="1">
      <c r="A453" s="17"/>
      <c r="B453" s="4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4.25" customHeight="1">
      <c r="A454" s="17"/>
      <c r="B454" s="4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4.25" customHeight="1">
      <c r="A455" s="17"/>
      <c r="B455" s="4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4.25" customHeight="1">
      <c r="A456" s="17"/>
      <c r="B456" s="4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4.25" customHeight="1">
      <c r="A457" s="17"/>
      <c r="B457" s="4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4.25" customHeight="1">
      <c r="A458" s="17"/>
      <c r="B458" s="4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4.25" customHeight="1">
      <c r="A459" s="17"/>
      <c r="B459" s="4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4.25" customHeight="1">
      <c r="A460" s="17"/>
      <c r="B460" s="4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4.25" customHeight="1">
      <c r="A461" s="17"/>
      <c r="B461" s="4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4.25" customHeight="1">
      <c r="A462" s="17"/>
      <c r="B462" s="4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4.25" customHeight="1">
      <c r="A463" s="17"/>
      <c r="B463" s="4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4.25" customHeight="1">
      <c r="A464" s="17"/>
      <c r="B464" s="4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4.25" customHeight="1">
      <c r="A465" s="17"/>
      <c r="B465" s="4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4.25" customHeight="1">
      <c r="A466" s="17"/>
      <c r="B466" s="4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4.25" customHeight="1">
      <c r="A467" s="17"/>
      <c r="B467" s="4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4.25" customHeight="1">
      <c r="A468" s="17"/>
      <c r="B468" s="4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4.25" customHeight="1">
      <c r="A469" s="17"/>
      <c r="B469" s="4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4.25" customHeight="1">
      <c r="A470" s="17"/>
      <c r="B470" s="4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4.25" customHeight="1">
      <c r="A471" s="17"/>
      <c r="B471" s="4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4.25" customHeight="1">
      <c r="A472" s="17"/>
      <c r="B472" s="4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4.25" customHeight="1">
      <c r="A473" s="17"/>
      <c r="B473" s="4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4.25" customHeight="1">
      <c r="A474" s="17"/>
      <c r="B474" s="4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4.25" customHeight="1">
      <c r="A475" s="17"/>
      <c r="B475" s="4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4.25" customHeight="1">
      <c r="A476" s="17"/>
      <c r="B476" s="4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4.25" customHeight="1">
      <c r="A477" s="17"/>
      <c r="B477" s="4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4.25" customHeight="1">
      <c r="A478" s="17"/>
      <c r="B478" s="4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4.25" customHeight="1">
      <c r="A479" s="17"/>
      <c r="B479" s="4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4.25" customHeight="1">
      <c r="A480" s="17"/>
      <c r="B480" s="4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4.25" customHeight="1">
      <c r="A481" s="17"/>
      <c r="B481" s="4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4.25" customHeight="1">
      <c r="A482" s="17"/>
      <c r="B482" s="4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4.25" customHeight="1">
      <c r="A483" s="17"/>
      <c r="B483" s="4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4.25" customHeight="1">
      <c r="A484" s="17"/>
      <c r="B484" s="4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4.25" customHeight="1">
      <c r="A485" s="17"/>
      <c r="B485" s="4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4.25" customHeight="1">
      <c r="A486" s="17"/>
      <c r="B486" s="4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4.25" customHeight="1">
      <c r="A487" s="17"/>
      <c r="B487" s="4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4.25" customHeight="1">
      <c r="A488" s="17"/>
      <c r="B488" s="4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4.25" customHeight="1">
      <c r="A489" s="17"/>
      <c r="B489" s="4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4.25" customHeight="1">
      <c r="A490" s="17"/>
      <c r="B490" s="4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4.25" customHeight="1">
      <c r="A491" s="17"/>
      <c r="B491" s="4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4.25" customHeight="1">
      <c r="A492" s="17"/>
      <c r="B492" s="4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4.25" customHeight="1">
      <c r="A493" s="17"/>
      <c r="B493" s="4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4.25" customHeight="1">
      <c r="A494" s="17"/>
      <c r="B494" s="4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4.25" customHeight="1">
      <c r="A495" s="17"/>
      <c r="B495" s="4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4.25" customHeight="1">
      <c r="A496" s="17"/>
      <c r="B496" s="4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4.25" customHeight="1">
      <c r="A497" s="17"/>
      <c r="B497" s="4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4.25" customHeight="1">
      <c r="A498" s="17"/>
      <c r="B498" s="4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4.25" customHeight="1">
      <c r="A499" s="17"/>
      <c r="B499" s="4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4.25" customHeight="1">
      <c r="A500" s="17"/>
      <c r="B500" s="4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4.25" customHeight="1">
      <c r="A501" s="17"/>
      <c r="B501" s="4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4.25" customHeight="1">
      <c r="A502" s="17"/>
      <c r="B502" s="4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4.25" customHeight="1">
      <c r="A503" s="17"/>
      <c r="B503" s="4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4.25" customHeight="1">
      <c r="A504" s="17"/>
      <c r="B504" s="4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4.25" customHeight="1">
      <c r="A505" s="17"/>
      <c r="B505" s="4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4.25" customHeight="1">
      <c r="A506" s="17"/>
      <c r="B506" s="4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4.25" customHeight="1">
      <c r="A507" s="17"/>
      <c r="B507" s="4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4.25" customHeight="1">
      <c r="A508" s="17"/>
      <c r="B508" s="4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4.25" customHeight="1">
      <c r="A509" s="17"/>
      <c r="B509" s="4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4.25" customHeight="1">
      <c r="A510" s="17"/>
      <c r="B510" s="4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4.25" customHeight="1">
      <c r="A511" s="17"/>
      <c r="B511" s="4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4.25" customHeight="1">
      <c r="A512" s="17"/>
      <c r="B512" s="4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4.25" customHeight="1">
      <c r="A513" s="17"/>
      <c r="B513" s="4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4.25" customHeight="1">
      <c r="A514" s="17"/>
      <c r="B514" s="4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4.25" customHeight="1">
      <c r="A515" s="17"/>
      <c r="B515" s="4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4.25" customHeight="1">
      <c r="A516" s="17"/>
      <c r="B516" s="4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4.25" customHeight="1">
      <c r="A517" s="17"/>
      <c r="B517" s="4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4.25" customHeight="1">
      <c r="A518" s="17"/>
      <c r="B518" s="4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4.25" customHeight="1">
      <c r="A519" s="17"/>
      <c r="B519" s="4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4.25" customHeight="1">
      <c r="A520" s="17"/>
      <c r="B520" s="4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4.25" customHeight="1">
      <c r="A521" s="17"/>
      <c r="B521" s="4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4.25" customHeight="1">
      <c r="A522" s="17"/>
      <c r="B522" s="4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4.25" customHeight="1">
      <c r="A523" s="17"/>
      <c r="B523" s="4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4.25" customHeight="1">
      <c r="A524" s="17"/>
      <c r="B524" s="4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4.25" customHeight="1">
      <c r="A525" s="17"/>
      <c r="B525" s="4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4.25" customHeight="1">
      <c r="A526" s="17"/>
      <c r="B526" s="4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4.25" customHeight="1">
      <c r="A527" s="17"/>
      <c r="B527" s="4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4.25" customHeight="1">
      <c r="A528" s="17"/>
      <c r="B528" s="4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4.25" customHeight="1">
      <c r="A529" s="17"/>
      <c r="B529" s="4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4.25" customHeight="1">
      <c r="A530" s="17"/>
      <c r="B530" s="4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4.25" customHeight="1">
      <c r="A531" s="17"/>
      <c r="B531" s="4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4.25" customHeight="1">
      <c r="A532" s="17"/>
      <c r="B532" s="4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4.25" customHeight="1">
      <c r="A533" s="17"/>
      <c r="B533" s="4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4.25" customHeight="1">
      <c r="A534" s="17"/>
      <c r="B534" s="4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4.25" customHeight="1">
      <c r="A535" s="17"/>
      <c r="B535" s="4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4.25" customHeight="1">
      <c r="A536" s="17"/>
      <c r="B536" s="4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4.25" customHeight="1">
      <c r="A537" s="17"/>
      <c r="B537" s="4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4.25" customHeight="1">
      <c r="A538" s="17"/>
      <c r="B538" s="4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4.25" customHeight="1">
      <c r="A539" s="17"/>
      <c r="B539" s="4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4.25" customHeight="1">
      <c r="A540" s="17"/>
      <c r="B540" s="4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4.25" customHeight="1">
      <c r="A541" s="17"/>
      <c r="B541" s="4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4.25" customHeight="1">
      <c r="A542" s="17"/>
      <c r="B542" s="4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4.25" customHeight="1">
      <c r="A543" s="17"/>
      <c r="B543" s="4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4.25" customHeight="1">
      <c r="A544" s="17"/>
      <c r="B544" s="4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4.25" customHeight="1">
      <c r="A545" s="17"/>
      <c r="B545" s="4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4.25" customHeight="1">
      <c r="A546" s="17"/>
      <c r="B546" s="4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4.25" customHeight="1">
      <c r="A547" s="17"/>
      <c r="B547" s="4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4.25" customHeight="1">
      <c r="A548" s="17"/>
      <c r="B548" s="4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4.25" customHeight="1">
      <c r="A549" s="17"/>
      <c r="B549" s="4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4.25" customHeight="1">
      <c r="A550" s="17"/>
      <c r="B550" s="4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4.25" customHeight="1">
      <c r="A551" s="17"/>
      <c r="B551" s="4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4.25" customHeight="1">
      <c r="A552" s="17"/>
      <c r="B552" s="4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4.25" customHeight="1">
      <c r="A553" s="17"/>
      <c r="B553" s="4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4.25" customHeight="1">
      <c r="A554" s="17"/>
      <c r="B554" s="4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4.25" customHeight="1">
      <c r="A555" s="17"/>
      <c r="B555" s="4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4.25" customHeight="1">
      <c r="A556" s="17"/>
      <c r="B556" s="4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4.25" customHeight="1">
      <c r="A557" s="17"/>
      <c r="B557" s="4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4.25" customHeight="1">
      <c r="A558" s="17"/>
      <c r="B558" s="4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4.25" customHeight="1">
      <c r="A559" s="17"/>
      <c r="B559" s="4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4.25" customHeight="1">
      <c r="A560" s="17"/>
      <c r="B560" s="4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4.25" customHeight="1">
      <c r="A561" s="17"/>
      <c r="B561" s="4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4.25" customHeight="1">
      <c r="A562" s="17"/>
      <c r="B562" s="4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4.25" customHeight="1">
      <c r="A563" s="17"/>
      <c r="B563" s="4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4.25" customHeight="1">
      <c r="A564" s="17"/>
      <c r="B564" s="4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4.25" customHeight="1">
      <c r="A565" s="17"/>
      <c r="B565" s="4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4.25" customHeight="1">
      <c r="A566" s="17"/>
      <c r="B566" s="4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4.25" customHeight="1">
      <c r="A567" s="17"/>
      <c r="B567" s="4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4.25" customHeight="1">
      <c r="A568" s="17"/>
      <c r="B568" s="4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4.25" customHeight="1">
      <c r="A569" s="17"/>
      <c r="B569" s="4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4.25" customHeight="1">
      <c r="A570" s="17"/>
      <c r="B570" s="4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4.25" customHeight="1">
      <c r="A571" s="17"/>
      <c r="B571" s="4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4.25" customHeight="1">
      <c r="A572" s="17"/>
      <c r="B572" s="4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4.25" customHeight="1">
      <c r="A573" s="17"/>
      <c r="B573" s="4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4.25" customHeight="1">
      <c r="A574" s="17"/>
      <c r="B574" s="4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4.25" customHeight="1">
      <c r="A575" s="17"/>
      <c r="B575" s="4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4.25" customHeight="1">
      <c r="A576" s="17"/>
      <c r="B576" s="4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4.25" customHeight="1">
      <c r="A577" s="17"/>
      <c r="B577" s="4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4.25" customHeight="1">
      <c r="A578" s="17"/>
      <c r="B578" s="4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4.25" customHeight="1">
      <c r="A579" s="17"/>
      <c r="B579" s="4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4.25" customHeight="1">
      <c r="A580" s="17"/>
      <c r="B580" s="4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4.25" customHeight="1">
      <c r="A581" s="17"/>
      <c r="B581" s="4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4.25" customHeight="1">
      <c r="A582" s="17"/>
      <c r="B582" s="4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4.25" customHeight="1">
      <c r="A583" s="17"/>
      <c r="B583" s="4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4.25" customHeight="1">
      <c r="A584" s="17"/>
      <c r="B584" s="4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4.25" customHeight="1">
      <c r="A585" s="17"/>
      <c r="B585" s="4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4.25" customHeight="1">
      <c r="A586" s="17"/>
      <c r="B586" s="4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4.25" customHeight="1">
      <c r="A587" s="17"/>
      <c r="B587" s="4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4.25" customHeight="1">
      <c r="A588" s="17"/>
      <c r="B588" s="4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4.25" customHeight="1">
      <c r="A589" s="17"/>
      <c r="B589" s="4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4.25" customHeight="1">
      <c r="A590" s="17"/>
      <c r="B590" s="4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4.25" customHeight="1">
      <c r="A591" s="17"/>
      <c r="B591" s="4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4.25" customHeight="1">
      <c r="A592" s="17"/>
      <c r="B592" s="4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4.25" customHeight="1">
      <c r="A593" s="17"/>
      <c r="B593" s="4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4.25" customHeight="1">
      <c r="A594" s="17"/>
      <c r="B594" s="4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4.25" customHeight="1">
      <c r="A595" s="17"/>
      <c r="B595" s="4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4.25" customHeight="1">
      <c r="A596" s="17"/>
      <c r="B596" s="4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4.25" customHeight="1">
      <c r="A597" s="17"/>
      <c r="B597" s="4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4.25" customHeight="1">
      <c r="A598" s="17"/>
      <c r="B598" s="4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4.25" customHeight="1">
      <c r="A599" s="17"/>
      <c r="B599" s="4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4.25" customHeight="1">
      <c r="A600" s="17"/>
      <c r="B600" s="4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4.25" customHeight="1">
      <c r="A601" s="17"/>
      <c r="B601" s="4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4.25" customHeight="1">
      <c r="A602" s="17"/>
      <c r="B602" s="4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4.25" customHeight="1">
      <c r="A603" s="17"/>
      <c r="B603" s="4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4.25" customHeight="1">
      <c r="A604" s="17"/>
      <c r="B604" s="4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4.25" customHeight="1">
      <c r="A605" s="17"/>
      <c r="B605" s="4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4.25" customHeight="1">
      <c r="A606" s="17"/>
      <c r="B606" s="4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4.25" customHeight="1">
      <c r="A607" s="17"/>
      <c r="B607" s="4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4.25" customHeight="1">
      <c r="A608" s="17"/>
      <c r="B608" s="4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4.25" customHeight="1">
      <c r="A609" s="17"/>
      <c r="B609" s="4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4.25" customHeight="1">
      <c r="A610" s="17"/>
      <c r="B610" s="4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4.25" customHeight="1">
      <c r="A611" s="17"/>
      <c r="B611" s="4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4.25" customHeight="1">
      <c r="A612" s="17"/>
      <c r="B612" s="4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4.25" customHeight="1">
      <c r="A613" s="17"/>
      <c r="B613" s="4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4.25" customHeight="1">
      <c r="A614" s="17"/>
      <c r="B614" s="4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4.25" customHeight="1">
      <c r="A615" s="17"/>
      <c r="B615" s="4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4.25" customHeight="1">
      <c r="A616" s="17"/>
      <c r="B616" s="4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4.25" customHeight="1">
      <c r="A617" s="17"/>
      <c r="B617" s="4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4.25" customHeight="1">
      <c r="A618" s="17"/>
      <c r="B618" s="4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4.25" customHeight="1">
      <c r="A619" s="17"/>
      <c r="B619" s="4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4.25" customHeight="1">
      <c r="A620" s="17"/>
      <c r="B620" s="4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4.25" customHeight="1">
      <c r="A621" s="17"/>
      <c r="B621" s="4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4.25" customHeight="1">
      <c r="A622" s="17"/>
      <c r="B622" s="4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4.25" customHeight="1">
      <c r="A623" s="17"/>
      <c r="B623" s="4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4.25" customHeight="1">
      <c r="A624" s="17"/>
      <c r="B624" s="4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4.25" customHeight="1">
      <c r="A625" s="17"/>
      <c r="B625" s="4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4.25" customHeight="1">
      <c r="A626" s="17"/>
      <c r="B626" s="4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4.25" customHeight="1">
      <c r="A627" s="17"/>
      <c r="B627" s="4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4.25" customHeight="1">
      <c r="A628" s="17"/>
      <c r="B628" s="4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4.25" customHeight="1">
      <c r="A629" s="17"/>
      <c r="B629" s="4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4.25" customHeight="1">
      <c r="A630" s="17"/>
      <c r="B630" s="4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4.25" customHeight="1">
      <c r="A631" s="17"/>
      <c r="B631" s="4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4.25" customHeight="1">
      <c r="A632" s="17"/>
      <c r="B632" s="4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4.25" customHeight="1">
      <c r="A633" s="17"/>
      <c r="B633" s="4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4.25" customHeight="1">
      <c r="A634" s="17"/>
      <c r="B634" s="4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4.25" customHeight="1">
      <c r="A635" s="17"/>
      <c r="B635" s="4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4.25" customHeight="1">
      <c r="A636" s="17"/>
      <c r="B636" s="4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4.25" customHeight="1">
      <c r="A637" s="17"/>
      <c r="B637" s="4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4.25" customHeight="1">
      <c r="A638" s="17"/>
      <c r="B638" s="4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4.25" customHeight="1">
      <c r="A639" s="17"/>
      <c r="B639" s="4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4.25" customHeight="1">
      <c r="A640" s="17"/>
      <c r="B640" s="4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4.25" customHeight="1">
      <c r="A641" s="17"/>
      <c r="B641" s="4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4.25" customHeight="1">
      <c r="A642" s="17"/>
      <c r="B642" s="4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4.25" customHeight="1">
      <c r="A643" s="17"/>
      <c r="B643" s="4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4.25" customHeight="1">
      <c r="A644" s="17"/>
      <c r="B644" s="4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4.25" customHeight="1">
      <c r="A645" s="17"/>
      <c r="B645" s="4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4.25" customHeight="1">
      <c r="A646" s="17"/>
      <c r="B646" s="4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4.25" customHeight="1">
      <c r="A647" s="17"/>
      <c r="B647" s="4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4.25" customHeight="1">
      <c r="A648" s="17"/>
      <c r="B648" s="4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4.25" customHeight="1">
      <c r="A649" s="17"/>
      <c r="B649" s="4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4.25" customHeight="1">
      <c r="A650" s="17"/>
      <c r="B650" s="4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4.25" customHeight="1">
      <c r="A651" s="17"/>
      <c r="B651" s="4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4.25" customHeight="1">
      <c r="A652" s="17"/>
      <c r="B652" s="4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4.25" customHeight="1">
      <c r="A653" s="17"/>
      <c r="B653" s="4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4.25" customHeight="1">
      <c r="A654" s="17"/>
      <c r="B654" s="4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4.25" customHeight="1">
      <c r="A655" s="17"/>
      <c r="B655" s="4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4.25" customHeight="1">
      <c r="A656" s="17"/>
      <c r="B656" s="4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4.25" customHeight="1">
      <c r="A657" s="17"/>
      <c r="B657" s="4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4.25" customHeight="1">
      <c r="A658" s="17"/>
      <c r="B658" s="4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4.25" customHeight="1">
      <c r="A659" s="17"/>
      <c r="B659" s="4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4.25" customHeight="1">
      <c r="A660" s="17"/>
      <c r="B660" s="4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4.25" customHeight="1">
      <c r="A661" s="17"/>
      <c r="B661" s="4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4.25" customHeight="1">
      <c r="A662" s="17"/>
      <c r="B662" s="4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4.25" customHeight="1">
      <c r="A663" s="17"/>
      <c r="B663" s="4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4.25" customHeight="1">
      <c r="A664" s="17"/>
      <c r="B664" s="4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4.25" customHeight="1">
      <c r="A665" s="17"/>
      <c r="B665" s="4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4.25" customHeight="1">
      <c r="A666" s="17"/>
      <c r="B666" s="4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4.25" customHeight="1">
      <c r="A667" s="17"/>
      <c r="B667" s="4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4.25" customHeight="1">
      <c r="A668" s="17"/>
      <c r="B668" s="4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4.25" customHeight="1">
      <c r="A669" s="17"/>
      <c r="B669" s="4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4.25" customHeight="1">
      <c r="A670" s="17"/>
      <c r="B670" s="4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4.25" customHeight="1">
      <c r="A671" s="17"/>
      <c r="B671" s="4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4.25" customHeight="1">
      <c r="A672" s="17"/>
      <c r="B672" s="4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4.25" customHeight="1">
      <c r="A673" s="17"/>
      <c r="B673" s="4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4.25" customHeight="1">
      <c r="A674" s="17"/>
      <c r="B674" s="4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4.25" customHeight="1">
      <c r="A675" s="17"/>
      <c r="B675" s="4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4.25" customHeight="1">
      <c r="A676" s="17"/>
      <c r="B676" s="4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4.25" customHeight="1">
      <c r="A677" s="17"/>
      <c r="B677" s="4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4.25" customHeight="1">
      <c r="A678" s="17"/>
      <c r="B678" s="4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4.25" customHeight="1">
      <c r="A679" s="17"/>
      <c r="B679" s="4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4.25" customHeight="1">
      <c r="A680" s="17"/>
      <c r="B680" s="4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4.25" customHeight="1">
      <c r="A681" s="17"/>
      <c r="B681" s="4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4.25" customHeight="1">
      <c r="A682" s="17"/>
      <c r="B682" s="4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4.25" customHeight="1">
      <c r="A683" s="17"/>
      <c r="B683" s="4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4.25" customHeight="1">
      <c r="A684" s="17"/>
      <c r="B684" s="4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4.25" customHeight="1">
      <c r="A685" s="17"/>
      <c r="B685" s="4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4.25" customHeight="1">
      <c r="A686" s="17"/>
      <c r="B686" s="4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4.25" customHeight="1">
      <c r="A687" s="17"/>
      <c r="B687" s="4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4.25" customHeight="1">
      <c r="A688" s="17"/>
      <c r="B688" s="4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4.25" customHeight="1">
      <c r="A689" s="17"/>
      <c r="B689" s="4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4.25" customHeight="1">
      <c r="A690" s="17"/>
      <c r="B690" s="4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4.25" customHeight="1">
      <c r="A691" s="17"/>
      <c r="B691" s="4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4.25" customHeight="1">
      <c r="A692" s="17"/>
      <c r="B692" s="4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4.25" customHeight="1">
      <c r="A693" s="17"/>
      <c r="B693" s="4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4.25" customHeight="1">
      <c r="A694" s="17"/>
      <c r="B694" s="4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4.25" customHeight="1">
      <c r="A695" s="17"/>
      <c r="B695" s="4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4.25" customHeight="1">
      <c r="A696" s="17"/>
      <c r="B696" s="4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4.25" customHeight="1">
      <c r="A697" s="17"/>
      <c r="B697" s="4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4.25" customHeight="1">
      <c r="A698" s="17"/>
      <c r="B698" s="4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4.25" customHeight="1">
      <c r="A699" s="17"/>
      <c r="B699" s="4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4.25" customHeight="1">
      <c r="A700" s="17"/>
      <c r="B700" s="4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4.25" customHeight="1">
      <c r="A701" s="17"/>
      <c r="B701" s="4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4.25" customHeight="1">
      <c r="A702" s="17"/>
      <c r="B702" s="4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4.25" customHeight="1">
      <c r="A703" s="17"/>
      <c r="B703" s="4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4.25" customHeight="1">
      <c r="A704" s="17"/>
      <c r="B704" s="4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4.25" customHeight="1">
      <c r="A705" s="17"/>
      <c r="B705" s="4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4.25" customHeight="1">
      <c r="A706" s="17"/>
      <c r="B706" s="4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4.25" customHeight="1">
      <c r="A707" s="17"/>
      <c r="B707" s="4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4.25" customHeight="1">
      <c r="A708" s="17"/>
      <c r="B708" s="4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4.25" customHeight="1">
      <c r="A709" s="17"/>
      <c r="B709" s="4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4.25" customHeight="1">
      <c r="A710" s="17"/>
      <c r="B710" s="4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4.25" customHeight="1">
      <c r="A711" s="17"/>
      <c r="B711" s="4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4.25" customHeight="1">
      <c r="A712" s="17"/>
      <c r="B712" s="4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4.25" customHeight="1">
      <c r="A713" s="17"/>
      <c r="B713" s="4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4.25" customHeight="1">
      <c r="A714" s="17"/>
      <c r="B714" s="4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4.25" customHeight="1">
      <c r="A715" s="17"/>
      <c r="B715" s="4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4.25" customHeight="1">
      <c r="A716" s="17"/>
      <c r="B716" s="4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4.25" customHeight="1">
      <c r="A717" s="17"/>
      <c r="B717" s="4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4.25" customHeight="1">
      <c r="A718" s="17"/>
      <c r="B718" s="4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4.25" customHeight="1">
      <c r="A719" s="17"/>
      <c r="B719" s="4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4.25" customHeight="1">
      <c r="A720" s="17"/>
      <c r="B720" s="4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4.25" customHeight="1">
      <c r="A721" s="17"/>
      <c r="B721" s="4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4.25" customHeight="1">
      <c r="A722" s="17"/>
      <c r="B722" s="4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4.25" customHeight="1">
      <c r="A723" s="17"/>
      <c r="B723" s="4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4.25" customHeight="1">
      <c r="A724" s="17"/>
      <c r="B724" s="4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4.25" customHeight="1">
      <c r="A725" s="17"/>
      <c r="B725" s="4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4.25" customHeight="1">
      <c r="A726" s="17"/>
      <c r="B726" s="4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4.25" customHeight="1">
      <c r="A727" s="17"/>
      <c r="B727" s="4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4.25" customHeight="1">
      <c r="A728" s="17"/>
      <c r="B728" s="4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4.25" customHeight="1">
      <c r="A729" s="17"/>
      <c r="B729" s="4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4.25" customHeight="1">
      <c r="A730" s="17"/>
      <c r="B730" s="4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4.25" customHeight="1">
      <c r="A731" s="17"/>
      <c r="B731" s="4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4.25" customHeight="1">
      <c r="A732" s="17"/>
      <c r="B732" s="4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4.25" customHeight="1">
      <c r="A733" s="17"/>
      <c r="B733" s="4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4.25" customHeight="1">
      <c r="A734" s="17"/>
      <c r="B734" s="4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4.25" customHeight="1">
      <c r="A735" s="17"/>
      <c r="B735" s="4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4.25" customHeight="1">
      <c r="A736" s="17"/>
      <c r="B736" s="4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4.25" customHeight="1">
      <c r="A737" s="17"/>
      <c r="B737" s="4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4.25" customHeight="1">
      <c r="A738" s="17"/>
      <c r="B738" s="4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4.25" customHeight="1">
      <c r="A739" s="17"/>
      <c r="B739" s="4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4.25" customHeight="1">
      <c r="A740" s="17"/>
      <c r="B740" s="4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4.25" customHeight="1">
      <c r="A741" s="17"/>
      <c r="B741" s="4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4.25" customHeight="1">
      <c r="A742" s="17"/>
      <c r="B742" s="4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4.25" customHeight="1">
      <c r="A743" s="17"/>
      <c r="B743" s="4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4.25" customHeight="1">
      <c r="A744" s="17"/>
      <c r="B744" s="4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4.25" customHeight="1">
      <c r="A745" s="17"/>
      <c r="B745" s="4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4.25" customHeight="1">
      <c r="A746" s="17"/>
      <c r="B746" s="4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4.25" customHeight="1">
      <c r="A747" s="17"/>
      <c r="B747" s="4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4.25" customHeight="1">
      <c r="A748" s="17"/>
      <c r="B748" s="4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4.25" customHeight="1">
      <c r="A749" s="17"/>
      <c r="B749" s="4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4.25" customHeight="1">
      <c r="A750" s="17"/>
      <c r="B750" s="4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4.25" customHeight="1">
      <c r="A751" s="17"/>
      <c r="B751" s="4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4.25" customHeight="1">
      <c r="A752" s="17"/>
      <c r="B752" s="4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4.25" customHeight="1">
      <c r="A753" s="17"/>
      <c r="B753" s="4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4.25" customHeight="1">
      <c r="A754" s="17"/>
      <c r="B754" s="4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4.25" customHeight="1">
      <c r="A755" s="17"/>
      <c r="B755" s="4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4.25" customHeight="1">
      <c r="A756" s="17"/>
      <c r="B756" s="4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4.25" customHeight="1">
      <c r="A757" s="17"/>
      <c r="B757" s="4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4.25" customHeight="1">
      <c r="A758" s="17"/>
      <c r="B758" s="4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4.25" customHeight="1">
      <c r="A759" s="17"/>
      <c r="B759" s="4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4.25" customHeight="1">
      <c r="A760" s="17"/>
      <c r="B760" s="4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4.25" customHeight="1">
      <c r="A761" s="17"/>
      <c r="B761" s="4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4.25" customHeight="1">
      <c r="A762" s="17"/>
      <c r="B762" s="4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4.25" customHeight="1">
      <c r="A763" s="17"/>
      <c r="B763" s="4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4.25" customHeight="1">
      <c r="A764" s="17"/>
      <c r="B764" s="4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4.25" customHeight="1">
      <c r="A765" s="17"/>
      <c r="B765" s="4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4.25" customHeight="1">
      <c r="A766" s="17"/>
      <c r="B766" s="4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4.25" customHeight="1">
      <c r="A767" s="17"/>
      <c r="B767" s="4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4.25" customHeight="1">
      <c r="A768" s="17"/>
      <c r="B768" s="4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4.25" customHeight="1">
      <c r="A769" s="17"/>
      <c r="B769" s="4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4.25" customHeight="1">
      <c r="A770" s="17"/>
      <c r="B770" s="4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4.25" customHeight="1">
      <c r="A771" s="17"/>
      <c r="B771" s="4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4.25" customHeight="1">
      <c r="A772" s="17"/>
      <c r="B772" s="4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4.25" customHeight="1">
      <c r="A773" s="17"/>
      <c r="B773" s="4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4.25" customHeight="1">
      <c r="A774" s="17"/>
      <c r="B774" s="4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4.25" customHeight="1">
      <c r="A775" s="17"/>
      <c r="B775" s="4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4.25" customHeight="1">
      <c r="A776" s="17"/>
      <c r="B776" s="4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4.25" customHeight="1">
      <c r="A777" s="17"/>
      <c r="B777" s="4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4.25" customHeight="1">
      <c r="A778" s="17"/>
      <c r="B778" s="4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4.25" customHeight="1">
      <c r="A779" s="17"/>
      <c r="B779" s="4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4.25" customHeight="1">
      <c r="A780" s="17"/>
      <c r="B780" s="4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4.25" customHeight="1">
      <c r="A781" s="17"/>
      <c r="B781" s="4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4.25" customHeight="1">
      <c r="A782" s="17"/>
      <c r="B782" s="4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4.25" customHeight="1">
      <c r="A783" s="17"/>
      <c r="B783" s="4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4.25" customHeight="1">
      <c r="A784" s="17"/>
      <c r="B784" s="4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4.25" customHeight="1">
      <c r="A785" s="17"/>
      <c r="B785" s="4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4.25" customHeight="1">
      <c r="A786" s="17"/>
      <c r="B786" s="4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4.25" customHeight="1">
      <c r="A787" s="17"/>
      <c r="B787" s="4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4.25" customHeight="1">
      <c r="A788" s="17"/>
      <c r="B788" s="4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4.25" customHeight="1">
      <c r="A789" s="17"/>
      <c r="B789" s="4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4.25" customHeight="1">
      <c r="A790" s="17"/>
      <c r="B790" s="4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4.25" customHeight="1">
      <c r="A791" s="17"/>
      <c r="B791" s="4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4.25" customHeight="1">
      <c r="A792" s="17"/>
      <c r="B792" s="4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4.25" customHeight="1">
      <c r="A793" s="17"/>
      <c r="B793" s="4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4.25" customHeight="1">
      <c r="A794" s="17"/>
      <c r="B794" s="4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4.25" customHeight="1">
      <c r="A795" s="17"/>
      <c r="B795" s="4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4.25" customHeight="1">
      <c r="A796" s="17"/>
      <c r="B796" s="4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4.25" customHeight="1">
      <c r="A797" s="17"/>
      <c r="B797" s="4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4.25" customHeight="1">
      <c r="A798" s="17"/>
      <c r="B798" s="4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4.25" customHeight="1">
      <c r="A799" s="17"/>
      <c r="B799" s="4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4.25" customHeight="1">
      <c r="A800" s="17"/>
      <c r="B800" s="4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4.25" customHeight="1">
      <c r="A801" s="17"/>
      <c r="B801" s="4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4.25" customHeight="1">
      <c r="A802" s="17"/>
      <c r="B802" s="4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4.25" customHeight="1">
      <c r="A803" s="17"/>
      <c r="B803" s="4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4.25" customHeight="1">
      <c r="A804" s="17"/>
      <c r="B804" s="4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4.25" customHeight="1">
      <c r="A805" s="17"/>
      <c r="B805" s="4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4.25" customHeight="1">
      <c r="A806" s="17"/>
      <c r="B806" s="4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4.25" customHeight="1">
      <c r="A807" s="17"/>
      <c r="B807" s="4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4.25" customHeight="1">
      <c r="A808" s="17"/>
      <c r="B808" s="4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4.25" customHeight="1">
      <c r="A809" s="17"/>
      <c r="B809" s="4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4.25" customHeight="1">
      <c r="A810" s="17"/>
      <c r="B810" s="4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4.25" customHeight="1">
      <c r="A811" s="17"/>
      <c r="B811" s="4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4.25" customHeight="1">
      <c r="A812" s="17"/>
      <c r="B812" s="4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4.25" customHeight="1">
      <c r="A813" s="17"/>
      <c r="B813" s="4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4.25" customHeight="1">
      <c r="A814" s="17"/>
      <c r="B814" s="4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4.25" customHeight="1">
      <c r="A815" s="17"/>
      <c r="B815" s="4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4.25" customHeight="1">
      <c r="A816" s="17"/>
      <c r="B816" s="4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4.25" customHeight="1">
      <c r="A817" s="17"/>
      <c r="B817" s="4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4.25" customHeight="1">
      <c r="A818" s="17"/>
      <c r="B818" s="4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4.25" customHeight="1">
      <c r="A819" s="17"/>
      <c r="B819" s="4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4.25" customHeight="1">
      <c r="A820" s="17"/>
      <c r="B820" s="4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4.25" customHeight="1">
      <c r="A821" s="17"/>
      <c r="B821" s="4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4.25" customHeight="1">
      <c r="A822" s="17"/>
      <c r="B822" s="4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4.25" customHeight="1">
      <c r="A823" s="17"/>
      <c r="B823" s="4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4.25" customHeight="1">
      <c r="A824" s="17"/>
      <c r="B824" s="4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4.25" customHeight="1">
      <c r="A825" s="17"/>
      <c r="B825" s="4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4.25" customHeight="1">
      <c r="A826" s="17"/>
      <c r="B826" s="4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4.25" customHeight="1">
      <c r="A827" s="17"/>
      <c r="B827" s="4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4.25" customHeight="1">
      <c r="A828" s="17"/>
      <c r="B828" s="4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4.25" customHeight="1">
      <c r="A829" s="17"/>
      <c r="B829" s="4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4.25" customHeight="1">
      <c r="A830" s="17"/>
      <c r="B830" s="4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4.25" customHeight="1">
      <c r="A831" s="17"/>
      <c r="B831" s="4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4.25" customHeight="1">
      <c r="A832" s="17"/>
      <c r="B832" s="4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4.25" customHeight="1">
      <c r="A833" s="17"/>
      <c r="B833" s="4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4.25" customHeight="1">
      <c r="A834" s="17"/>
      <c r="B834" s="4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4.25" customHeight="1">
      <c r="A835" s="17"/>
      <c r="B835" s="4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4.25" customHeight="1">
      <c r="A836" s="17"/>
      <c r="B836" s="4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4.25" customHeight="1">
      <c r="A837" s="17"/>
      <c r="B837" s="4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4.25" customHeight="1">
      <c r="A838" s="17"/>
      <c r="B838" s="4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4.25" customHeight="1">
      <c r="A839" s="17"/>
      <c r="B839" s="4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4.25" customHeight="1">
      <c r="A840" s="17"/>
      <c r="B840" s="4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4.25" customHeight="1">
      <c r="A841" s="17"/>
      <c r="B841" s="4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4.25" customHeight="1">
      <c r="A842" s="17"/>
      <c r="B842" s="4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4.25" customHeight="1">
      <c r="A843" s="17"/>
      <c r="B843" s="4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4.25" customHeight="1">
      <c r="A844" s="17"/>
      <c r="B844" s="4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4.25" customHeight="1">
      <c r="A845" s="17"/>
      <c r="B845" s="4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4.25" customHeight="1">
      <c r="A846" s="17"/>
      <c r="B846" s="4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4.25" customHeight="1">
      <c r="A847" s="17"/>
      <c r="B847" s="4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4.25" customHeight="1">
      <c r="A848" s="17"/>
      <c r="B848" s="4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4.25" customHeight="1">
      <c r="A849" s="17"/>
      <c r="B849" s="4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4.25" customHeight="1">
      <c r="A850" s="17"/>
      <c r="B850" s="4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4.25" customHeight="1">
      <c r="A851" s="17"/>
      <c r="B851" s="4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4.25" customHeight="1">
      <c r="A852" s="17"/>
      <c r="B852" s="4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4.25" customHeight="1">
      <c r="A853" s="17"/>
      <c r="B853" s="4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4.25" customHeight="1">
      <c r="A854" s="17"/>
      <c r="B854" s="4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4.25" customHeight="1">
      <c r="A855" s="17"/>
      <c r="B855" s="4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4.25" customHeight="1">
      <c r="A856" s="17"/>
      <c r="B856" s="4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4.25" customHeight="1">
      <c r="A857" s="17"/>
      <c r="B857" s="4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4.25" customHeight="1">
      <c r="A858" s="17"/>
      <c r="B858" s="4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4.25" customHeight="1">
      <c r="A859" s="17"/>
      <c r="B859" s="4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4.25" customHeight="1">
      <c r="A860" s="17"/>
      <c r="B860" s="4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4.25" customHeight="1">
      <c r="A861" s="17"/>
      <c r="B861" s="4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4.25" customHeight="1">
      <c r="A862" s="17"/>
      <c r="B862" s="4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4.25" customHeight="1">
      <c r="A863" s="17"/>
      <c r="B863" s="4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4.25" customHeight="1">
      <c r="A864" s="17"/>
      <c r="B864" s="4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4.25" customHeight="1">
      <c r="A865" s="17"/>
      <c r="B865" s="4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4.25" customHeight="1">
      <c r="A866" s="17"/>
      <c r="B866" s="4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4.25" customHeight="1">
      <c r="A867" s="17"/>
      <c r="B867" s="4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4.25" customHeight="1">
      <c r="A868" s="17"/>
      <c r="B868" s="4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4.25" customHeight="1">
      <c r="A869" s="17"/>
      <c r="B869" s="4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4.25" customHeight="1">
      <c r="A870" s="17"/>
      <c r="B870" s="4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4.25" customHeight="1">
      <c r="A871" s="17"/>
      <c r="B871" s="4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4.25" customHeight="1">
      <c r="A872" s="17"/>
      <c r="B872" s="4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4.25" customHeight="1">
      <c r="A873" s="17"/>
      <c r="B873" s="4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4.25" customHeight="1">
      <c r="A874" s="17"/>
      <c r="B874" s="4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4.25" customHeight="1">
      <c r="A875" s="17"/>
      <c r="B875" s="4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4.25" customHeight="1">
      <c r="A876" s="17"/>
      <c r="B876" s="4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4.25" customHeight="1">
      <c r="A877" s="17"/>
      <c r="B877" s="4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4.25" customHeight="1">
      <c r="A878" s="17"/>
      <c r="B878" s="4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4.25" customHeight="1">
      <c r="A879" s="17"/>
      <c r="B879" s="4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4.25" customHeight="1">
      <c r="A880" s="17"/>
      <c r="B880" s="4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4.25" customHeight="1">
      <c r="A881" s="17"/>
      <c r="B881" s="4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4.25" customHeight="1">
      <c r="A882" s="17"/>
      <c r="B882" s="4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4.25" customHeight="1">
      <c r="A883" s="17"/>
      <c r="B883" s="4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4.25" customHeight="1">
      <c r="A884" s="17"/>
      <c r="B884" s="4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4.25" customHeight="1">
      <c r="A885" s="17"/>
      <c r="B885" s="4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4.25" customHeight="1">
      <c r="A886" s="17"/>
      <c r="B886" s="4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4.25" customHeight="1">
      <c r="A887" s="17"/>
      <c r="B887" s="4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4.25" customHeight="1">
      <c r="A888" s="17"/>
      <c r="B888" s="4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4.25" customHeight="1">
      <c r="A889" s="17"/>
      <c r="B889" s="4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4.25" customHeight="1">
      <c r="A890" s="17"/>
      <c r="B890" s="4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4.25" customHeight="1">
      <c r="A891" s="17"/>
      <c r="B891" s="4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4.25" customHeight="1">
      <c r="A892" s="17"/>
      <c r="B892" s="4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4.25" customHeight="1">
      <c r="A893" s="17"/>
      <c r="B893" s="4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4.25" customHeight="1">
      <c r="A894" s="17"/>
      <c r="B894" s="4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4.25" customHeight="1">
      <c r="A895" s="17"/>
      <c r="B895" s="4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4.25" customHeight="1">
      <c r="A896" s="17"/>
      <c r="B896" s="4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4.25" customHeight="1">
      <c r="A897" s="17"/>
      <c r="B897" s="4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4.25" customHeight="1">
      <c r="A898" s="17"/>
      <c r="B898" s="4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4.25" customHeight="1">
      <c r="A899" s="17"/>
      <c r="B899" s="4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4.25" customHeight="1">
      <c r="A900" s="17"/>
      <c r="B900" s="4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4.25" customHeight="1">
      <c r="A901" s="17"/>
      <c r="B901" s="4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4.25" customHeight="1">
      <c r="A902" s="17"/>
      <c r="B902" s="4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4.25" customHeight="1">
      <c r="A903" s="17"/>
      <c r="B903" s="4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4.25" customHeight="1">
      <c r="A904" s="17"/>
      <c r="B904" s="4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4.25" customHeight="1">
      <c r="A905" s="17"/>
      <c r="B905" s="4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4.25" customHeight="1">
      <c r="A906" s="17"/>
      <c r="B906" s="4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4.25" customHeight="1">
      <c r="A907" s="17"/>
      <c r="B907" s="4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4.25" customHeight="1">
      <c r="A908" s="17"/>
      <c r="B908" s="4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4.25" customHeight="1">
      <c r="A909" s="17"/>
      <c r="B909" s="4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4.25" customHeight="1">
      <c r="A910" s="17"/>
      <c r="B910" s="4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4.25" customHeight="1">
      <c r="A911" s="17"/>
      <c r="B911" s="4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4.25" customHeight="1">
      <c r="A912" s="17"/>
      <c r="B912" s="4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4.25" customHeight="1">
      <c r="A913" s="17"/>
      <c r="B913" s="4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4.25" customHeight="1">
      <c r="A914" s="17"/>
      <c r="B914" s="4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4.25" customHeight="1">
      <c r="A915" s="17"/>
      <c r="B915" s="4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4.25" customHeight="1">
      <c r="A916" s="17"/>
      <c r="B916" s="4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4.25" customHeight="1">
      <c r="A917" s="17"/>
      <c r="B917" s="4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4.25" customHeight="1">
      <c r="A918" s="17"/>
      <c r="B918" s="4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4.25" customHeight="1">
      <c r="A919" s="17"/>
      <c r="B919" s="4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4.25" customHeight="1">
      <c r="A920" s="17"/>
      <c r="B920" s="4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4.25" customHeight="1">
      <c r="A921" s="17"/>
      <c r="B921" s="4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4.25" customHeight="1">
      <c r="A922" s="17"/>
      <c r="B922" s="4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4.25" customHeight="1">
      <c r="A923" s="17"/>
      <c r="B923" s="4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4.25" customHeight="1">
      <c r="A924" s="17"/>
      <c r="B924" s="4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4.25" customHeight="1">
      <c r="A925" s="17"/>
      <c r="B925" s="4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4.25" customHeight="1">
      <c r="A926" s="17"/>
      <c r="B926" s="4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4.25" customHeight="1">
      <c r="A927" s="17"/>
      <c r="B927" s="4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4.25" customHeight="1">
      <c r="A928" s="17"/>
      <c r="B928" s="4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4.25" customHeight="1">
      <c r="A929" s="17"/>
      <c r="B929" s="4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4.25" customHeight="1">
      <c r="A930" s="17"/>
      <c r="B930" s="4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4.25" customHeight="1">
      <c r="A931" s="17"/>
      <c r="B931" s="4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4.25" customHeight="1">
      <c r="A932" s="17"/>
      <c r="B932" s="4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4.25" customHeight="1">
      <c r="A933" s="17"/>
      <c r="B933" s="4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4.25" customHeight="1">
      <c r="A934" s="17"/>
      <c r="B934" s="4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4.25" customHeight="1">
      <c r="A935" s="17"/>
      <c r="B935" s="4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4.25" customHeight="1">
      <c r="A936" s="17"/>
      <c r="B936" s="4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4.25" customHeight="1">
      <c r="A937" s="17"/>
      <c r="B937" s="4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4.25" customHeight="1">
      <c r="A938" s="17"/>
      <c r="B938" s="4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4.25" customHeight="1">
      <c r="A939" s="17"/>
      <c r="B939" s="4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4.25" customHeight="1">
      <c r="A940" s="17"/>
      <c r="B940" s="4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4.25" customHeight="1">
      <c r="A941" s="17"/>
      <c r="B941" s="4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4.25" customHeight="1">
      <c r="A942" s="17"/>
      <c r="B942" s="4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4.25" customHeight="1">
      <c r="A943" s="17"/>
      <c r="B943" s="4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4.25" customHeight="1">
      <c r="A944" s="17"/>
      <c r="B944" s="4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4.25" customHeight="1">
      <c r="A945" s="17"/>
      <c r="B945" s="4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4.25" customHeight="1">
      <c r="A946" s="17"/>
      <c r="B946" s="4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4.25" customHeight="1">
      <c r="A947" s="17"/>
      <c r="B947" s="4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4.25" customHeight="1">
      <c r="A948" s="17"/>
      <c r="B948" s="4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4.25" customHeight="1">
      <c r="A949" s="17"/>
      <c r="B949" s="4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4.25" customHeight="1">
      <c r="A950" s="17"/>
      <c r="B950" s="4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4.25" customHeight="1">
      <c r="A951" s="17"/>
      <c r="B951" s="4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4.25" customHeight="1">
      <c r="A952" s="17"/>
      <c r="B952" s="4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4.25" customHeight="1">
      <c r="A953" s="17"/>
      <c r="B953" s="4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4.25" customHeight="1">
      <c r="A954" s="17"/>
      <c r="B954" s="4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4.25" customHeight="1">
      <c r="A955" s="17"/>
      <c r="B955" s="4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4.25" customHeight="1">
      <c r="A956" s="17"/>
      <c r="B956" s="4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4.25" customHeight="1">
      <c r="A957" s="17"/>
      <c r="B957" s="4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4.25" customHeight="1">
      <c r="A958" s="17"/>
      <c r="B958" s="4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4.25" customHeight="1">
      <c r="A959" s="17"/>
      <c r="B959" s="4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4.25" customHeight="1">
      <c r="A960" s="17"/>
      <c r="B960" s="4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4.25" customHeight="1">
      <c r="A961" s="17"/>
      <c r="B961" s="4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4.25" customHeight="1">
      <c r="A962" s="17"/>
      <c r="B962" s="4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4.25" customHeight="1">
      <c r="A963" s="17"/>
      <c r="B963" s="4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4.25" customHeight="1">
      <c r="A964" s="17"/>
      <c r="B964" s="4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4.25" customHeight="1">
      <c r="A965" s="17"/>
      <c r="B965" s="4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4.25" customHeight="1">
      <c r="A966" s="17"/>
      <c r="B966" s="4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4.25" customHeight="1">
      <c r="A967" s="17"/>
      <c r="B967" s="4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4.25" customHeight="1">
      <c r="A968" s="17"/>
      <c r="B968" s="4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4.25" customHeight="1">
      <c r="A969" s="17"/>
      <c r="B969" s="4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4.25" customHeight="1">
      <c r="A970" s="17"/>
      <c r="B970" s="4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4.25" customHeight="1">
      <c r="A971" s="17"/>
      <c r="B971" s="4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4.25" customHeight="1">
      <c r="A972" s="17"/>
      <c r="B972" s="4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4.25" customHeight="1">
      <c r="A973" s="17"/>
      <c r="B973" s="4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4.25" customHeight="1">
      <c r="A974" s="17"/>
      <c r="B974" s="4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4.25" customHeight="1">
      <c r="A975" s="17"/>
      <c r="B975" s="4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4.25" customHeight="1">
      <c r="A976" s="17"/>
      <c r="B976" s="4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4.25" customHeight="1">
      <c r="A977" s="17"/>
      <c r="B977" s="4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4.25" customHeight="1">
      <c r="A978" s="17"/>
      <c r="B978" s="4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4.25" customHeight="1">
      <c r="A979" s="17"/>
      <c r="B979" s="4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4.25" customHeight="1">
      <c r="A980" s="17"/>
      <c r="B980" s="4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4.25" customHeight="1">
      <c r="A981" s="17"/>
      <c r="B981" s="4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4.25" customHeight="1">
      <c r="A982" s="17"/>
      <c r="B982" s="4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4.25" customHeight="1">
      <c r="A983" s="17"/>
      <c r="B983" s="4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4.25" customHeight="1">
      <c r="A984" s="17"/>
      <c r="B984" s="4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4.25" customHeight="1">
      <c r="A985" s="17"/>
      <c r="B985" s="4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4.25" customHeight="1">
      <c r="A986" s="17"/>
      <c r="B986" s="4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4.25" customHeight="1">
      <c r="A987" s="17"/>
      <c r="B987" s="4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4.25" customHeight="1">
      <c r="A988" s="17"/>
      <c r="B988" s="4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4.25" customHeight="1">
      <c r="A989" s="17"/>
      <c r="B989" s="4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4.25" customHeight="1">
      <c r="A990" s="17"/>
      <c r="B990" s="4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4.25" customHeight="1">
      <c r="A991" s="17"/>
      <c r="B991" s="4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4.25" customHeight="1">
      <c r="A992" s="17"/>
      <c r="B992" s="4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4.25" customHeight="1">
      <c r="A993" s="17"/>
      <c r="B993" s="4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4.25" customHeight="1">
      <c r="A994" s="17"/>
      <c r="B994" s="4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4.25" customHeight="1">
      <c r="A995" s="17"/>
      <c r="B995" s="4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4.25" customHeight="1">
      <c r="A996" s="17"/>
      <c r="B996" s="4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4.25" customHeight="1">
      <c r="A997" s="17"/>
      <c r="B997" s="4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4.25" customHeight="1">
      <c r="A998" s="17"/>
      <c r="B998" s="4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4.25" customHeight="1">
      <c r="A999" s="17"/>
      <c r="B999" s="4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4.25" customHeight="1">
      <c r="A1000" s="17"/>
      <c r="B1000" s="4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pageMargins left="0.7" right="0.7" top="0.75" bottom="0.75" header="0" footer="0"/>
  <pageSetup orientation="landscape"/>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Me</vt:lpstr>
      <vt:lpstr>Figure 3</vt:lpstr>
      <vt:lpstr>Figure 4</vt:lpstr>
      <vt:lpstr>Figure 5 </vt:lpstr>
      <vt:lpstr>Tables 1-3</vt:lpstr>
      <vt:lpstr>ROM specimen catalog 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Aragonés</dc:creator>
  <cp:lastModifiedBy>Sally Leys</cp:lastModifiedBy>
  <dcterms:created xsi:type="dcterms:W3CDTF">2020-06-01T15:02:18Z</dcterms:created>
  <dcterms:modified xsi:type="dcterms:W3CDTF">2021-08-24T04:17:44Z</dcterms:modified>
</cp:coreProperties>
</file>