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ropbox\SLaberge Masters Thesis\Thesis Paper\DEFENSE\To Nick\"/>
    </mc:Choice>
  </mc:AlternateContent>
  <xr:revisionPtr revIDLastSave="0" documentId="13_ncr:1_{9E1D8FA5-2202-4353-9BA6-33C80AF6C4A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VegData" sheetId="1" r:id="rId1"/>
    <sheet name="Settlement" sheetId="2" r:id="rId2"/>
    <sheet name="Water Table" sheetId="3" r:id="rId3"/>
    <sheet name="Solids Content" sheetId="4" r:id="rId4"/>
    <sheet name="Shear Strength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W70" i="1" s="1"/>
  <c r="N70" i="1"/>
  <c r="V70" i="1" s="1"/>
  <c r="M70" i="1"/>
  <c r="U70" i="1" s="1"/>
  <c r="L70" i="1"/>
  <c r="T70" i="1" s="1"/>
  <c r="N69" i="1"/>
  <c r="V69" i="1" s="1"/>
  <c r="L69" i="1"/>
  <c r="Y69" i="1" s="1"/>
  <c r="N68" i="1"/>
  <c r="V68" i="1" s="1"/>
  <c r="L68" i="1"/>
  <c r="T68" i="1" s="1"/>
  <c r="X68" i="1" s="1"/>
  <c r="O66" i="1"/>
  <c r="W66" i="1" s="1"/>
  <c r="M66" i="1"/>
  <c r="Y66" i="1" s="1"/>
  <c r="I52" i="1"/>
  <c r="L52" i="1" s="1"/>
  <c r="O52" i="1" s="1"/>
  <c r="L51" i="1"/>
  <c r="O51" i="1" s="1"/>
  <c r="K51" i="1"/>
  <c r="N51" i="1" s="1"/>
  <c r="Q51" i="1" s="1"/>
  <c r="J51" i="1"/>
  <c r="M51" i="1" s="1"/>
  <c r="P51" i="1" s="1"/>
  <c r="I51" i="1"/>
  <c r="L50" i="1"/>
  <c r="O50" i="1" s="1"/>
  <c r="K50" i="1"/>
  <c r="N50" i="1" s="1"/>
  <c r="Q50" i="1" s="1"/>
  <c r="I50" i="1"/>
  <c r="J50" i="1" s="1"/>
  <c r="M50" i="1" s="1"/>
  <c r="P50" i="1" s="1"/>
  <c r="K49" i="1"/>
  <c r="N49" i="1" s="1"/>
  <c r="Q49" i="1" s="1"/>
  <c r="I49" i="1"/>
  <c r="L49" i="1" s="1"/>
  <c r="O49" i="1" s="1"/>
  <c r="I48" i="1"/>
  <c r="J48" i="1" s="1"/>
  <c r="M48" i="1" s="1"/>
  <c r="P48" i="1" s="1"/>
  <c r="I47" i="1"/>
  <c r="L47" i="1" s="1"/>
  <c r="O47" i="1" s="1"/>
  <c r="I46" i="1"/>
  <c r="L46" i="1" s="1"/>
  <c r="O46" i="1" s="1"/>
  <c r="I45" i="1"/>
  <c r="J45" i="1" s="1"/>
  <c r="M45" i="1" s="1"/>
  <c r="P45" i="1" s="1"/>
  <c r="I44" i="1"/>
  <c r="K44" i="1" s="1"/>
  <c r="N44" i="1" s="1"/>
  <c r="Q44" i="1" s="1"/>
  <c r="I43" i="1"/>
  <c r="L43" i="1" s="1"/>
  <c r="O43" i="1" s="1"/>
  <c r="I42" i="1"/>
  <c r="L42" i="1" s="1"/>
  <c r="O42" i="1" s="1"/>
  <c r="L41" i="1"/>
  <c r="O41" i="1" s="1"/>
  <c r="K41" i="1"/>
  <c r="N41" i="1" s="1"/>
  <c r="Q41" i="1" s="1"/>
  <c r="I41" i="1"/>
  <c r="J41" i="1" s="1"/>
  <c r="M41" i="1" s="1"/>
  <c r="P41" i="1" s="1"/>
  <c r="I40" i="1"/>
  <c r="J40" i="1" s="1"/>
  <c r="M40" i="1" s="1"/>
  <c r="P40" i="1" s="1"/>
  <c r="I39" i="1"/>
  <c r="L39" i="1" s="1"/>
  <c r="O39" i="1" s="1"/>
  <c r="I38" i="1"/>
  <c r="L38" i="1" s="1"/>
  <c r="O38" i="1" s="1"/>
  <c r="I37" i="1"/>
  <c r="K37" i="1" s="1"/>
  <c r="N37" i="1" s="1"/>
  <c r="Q37" i="1" s="1"/>
  <c r="I36" i="1"/>
  <c r="K36" i="1" s="1"/>
  <c r="N36" i="1" s="1"/>
  <c r="Q36" i="1" s="1"/>
  <c r="L35" i="1"/>
  <c r="O35" i="1" s="1"/>
  <c r="I35" i="1"/>
  <c r="K35" i="1" s="1"/>
  <c r="N35" i="1" s="1"/>
  <c r="Q35" i="1" s="1"/>
  <c r="I33" i="1"/>
  <c r="L33" i="1" s="1"/>
  <c r="O33" i="1" s="1"/>
  <c r="L32" i="1"/>
  <c r="O32" i="1" s="1"/>
  <c r="K32" i="1"/>
  <c r="N32" i="1" s="1"/>
  <c r="Q32" i="1" s="1"/>
  <c r="I32" i="1"/>
  <c r="J32" i="1" s="1"/>
  <c r="M32" i="1" s="1"/>
  <c r="P32" i="1" s="1"/>
  <c r="I31" i="1"/>
  <c r="J31" i="1" s="1"/>
  <c r="M31" i="1" s="1"/>
  <c r="P31" i="1" s="1"/>
  <c r="I30" i="1"/>
  <c r="L30" i="1" s="1"/>
  <c r="O30" i="1" s="1"/>
  <c r="I29" i="1"/>
  <c r="L29" i="1" s="1"/>
  <c r="O29" i="1" s="1"/>
  <c r="U66" i="1" l="1"/>
  <c r="X66" i="1" s="1"/>
  <c r="J33" i="1"/>
  <c r="M33" i="1" s="1"/>
  <c r="P33" i="1" s="1"/>
  <c r="J42" i="1"/>
  <c r="M42" i="1" s="1"/>
  <c r="P42" i="1" s="1"/>
  <c r="K31" i="1"/>
  <c r="N31" i="1" s="1"/>
  <c r="Q31" i="1" s="1"/>
  <c r="K33" i="1"/>
  <c r="N33" i="1" s="1"/>
  <c r="Q33" i="1" s="1"/>
  <c r="K40" i="1"/>
  <c r="N40" i="1" s="1"/>
  <c r="Q40" i="1" s="1"/>
  <c r="K42" i="1"/>
  <c r="N42" i="1" s="1"/>
  <c r="Q42" i="1" s="1"/>
  <c r="K48" i="1"/>
  <c r="N48" i="1" s="1"/>
  <c r="Q48" i="1" s="1"/>
  <c r="L31" i="1"/>
  <c r="O31" i="1" s="1"/>
  <c r="L40" i="1"/>
  <c r="O40" i="1" s="1"/>
  <c r="L48" i="1"/>
  <c r="O48" i="1" s="1"/>
  <c r="Y68" i="1"/>
  <c r="J35" i="1"/>
  <c r="M35" i="1" s="1"/>
  <c r="P35" i="1" s="1"/>
  <c r="J43" i="1"/>
  <c r="M43" i="1" s="1"/>
  <c r="P43" i="1" s="1"/>
  <c r="K43" i="1"/>
  <c r="N43" i="1" s="1"/>
  <c r="Q43" i="1" s="1"/>
  <c r="J49" i="1"/>
  <c r="M49" i="1" s="1"/>
  <c r="P49" i="1" s="1"/>
  <c r="X70" i="1"/>
  <c r="T69" i="1"/>
  <c r="X69" i="1" s="1"/>
  <c r="Y70" i="1"/>
  <c r="J37" i="1"/>
  <c r="M37" i="1" s="1"/>
  <c r="P37" i="1" s="1"/>
  <c r="K52" i="1"/>
  <c r="N52" i="1" s="1"/>
  <c r="Q52" i="1" s="1"/>
  <c r="L36" i="1"/>
  <c r="O36" i="1" s="1"/>
  <c r="J38" i="1"/>
  <c r="M38" i="1" s="1"/>
  <c r="P38" i="1" s="1"/>
  <c r="K45" i="1"/>
  <c r="N45" i="1" s="1"/>
  <c r="Q45" i="1" s="1"/>
  <c r="J46" i="1"/>
  <c r="M46" i="1" s="1"/>
  <c r="P46" i="1" s="1"/>
  <c r="K29" i="1"/>
  <c r="N29" i="1" s="1"/>
  <c r="Q29" i="1" s="1"/>
  <c r="J30" i="1"/>
  <c r="M30" i="1" s="1"/>
  <c r="P30" i="1" s="1"/>
  <c r="L37" i="1"/>
  <c r="O37" i="1" s="1"/>
  <c r="K38" i="1"/>
  <c r="N38" i="1" s="1"/>
  <c r="Q38" i="1" s="1"/>
  <c r="J39" i="1"/>
  <c r="M39" i="1" s="1"/>
  <c r="P39" i="1" s="1"/>
  <c r="L45" i="1"/>
  <c r="O45" i="1" s="1"/>
  <c r="K46" i="1"/>
  <c r="N46" i="1" s="1"/>
  <c r="Q46" i="1" s="1"/>
  <c r="J47" i="1"/>
  <c r="M47" i="1" s="1"/>
  <c r="P47" i="1" s="1"/>
  <c r="J52" i="1"/>
  <c r="M52" i="1" s="1"/>
  <c r="P52" i="1" s="1"/>
  <c r="J29" i="1"/>
  <c r="M29" i="1" s="1"/>
  <c r="P29" i="1" s="1"/>
  <c r="L44" i="1"/>
  <c r="O44" i="1" s="1"/>
  <c r="K30" i="1"/>
  <c r="N30" i="1" s="1"/>
  <c r="Q30" i="1" s="1"/>
  <c r="K39" i="1"/>
  <c r="N39" i="1" s="1"/>
  <c r="Q39" i="1" s="1"/>
  <c r="K47" i="1"/>
  <c r="N47" i="1" s="1"/>
  <c r="Q47" i="1" s="1"/>
  <c r="J36" i="1"/>
  <c r="M36" i="1" s="1"/>
  <c r="P36" i="1" s="1"/>
  <c r="J44" i="1"/>
  <c r="M44" i="1" s="1"/>
  <c r="P44" i="1" s="1"/>
</calcChain>
</file>

<file path=xl/sharedStrings.xml><?xml version="1.0" encoding="utf-8"?>
<sst xmlns="http://schemas.openxmlformats.org/spreadsheetml/2006/main" count="449" uniqueCount="151">
  <si>
    <t>% Cover</t>
  </si>
  <si>
    <t>Dry Mass (g)</t>
  </si>
  <si>
    <t>Tote</t>
  </si>
  <si>
    <t>Quadrat</t>
  </si>
  <si>
    <t>Willow Salex</t>
  </si>
  <si>
    <t>Grass (Elymus)</t>
  </si>
  <si>
    <t>Sedge (Carex)</t>
  </si>
  <si>
    <t>Willow</t>
  </si>
  <si>
    <t>Grass</t>
  </si>
  <si>
    <t>Sedge (Carix)</t>
  </si>
  <si>
    <t>A</t>
  </si>
  <si>
    <t>B</t>
  </si>
  <si>
    <t>C</t>
  </si>
  <si>
    <t>D</t>
  </si>
  <si>
    <t>E</t>
  </si>
  <si>
    <t>Year 1 Vegetation Data</t>
  </si>
  <si>
    <t>Treatment</t>
  </si>
  <si>
    <t>Tailings type</t>
  </si>
  <si>
    <t>Depth (cm)</t>
  </si>
  <si>
    <t>Scanned root length (cm)</t>
  </si>
  <si>
    <t>Scanned surface area (cm2)</t>
  </si>
  <si>
    <t>Scanned root diameter (mm)</t>
  </si>
  <si>
    <t>Scanned root mass (g)</t>
  </si>
  <si>
    <t xml:space="preserve">Unscanned root mass (g) </t>
  </si>
  <si>
    <t xml:space="preserve">Sample Total root mass (g) </t>
  </si>
  <si>
    <t>Sample Total root length (cm)</t>
  </si>
  <si>
    <t>Sample Total surface area (cm2)</t>
  </si>
  <si>
    <t>Total root mass density (mg/cm3)</t>
  </si>
  <si>
    <t>Total root length density (cm/cm3)</t>
  </si>
  <si>
    <t>Total surface area density (cm2/cm3)</t>
  </si>
  <si>
    <t>Total root mass per layer (g)</t>
  </si>
  <si>
    <t>Total root length per layer (m)</t>
  </si>
  <si>
    <t>Total surface area  per layer (m2)</t>
  </si>
  <si>
    <t>TT</t>
  </si>
  <si>
    <t>0-10</t>
  </si>
  <si>
    <t>10-20</t>
  </si>
  <si>
    <t>20-30</t>
  </si>
  <si>
    <t>30-40</t>
  </si>
  <si>
    <t>40-50</t>
  </si>
  <si>
    <t>50-60</t>
  </si>
  <si>
    <t>NA</t>
  </si>
  <si>
    <t xml:space="preserve">Notes: </t>
  </si>
  <si>
    <t xml:space="preserve">1.Total root mass, length and surface area are totals of roots in the core (measuring 2.5 x 10 cm).      </t>
  </si>
  <si>
    <t>2. Total mass, length and surface area density per volume are totals of root per depth of tailings in barrel (scale up of density to the volume of tailings they represented).</t>
  </si>
  <si>
    <t>3. Total mass, length and surface area density per barrel are scale up of totals of root density per barrel.</t>
  </si>
  <si>
    <t>4. NA means that tailings consolidated to less than 60cm and measurement was not taken.</t>
  </si>
  <si>
    <t>Year 2 Below-Ground Vegetation Data</t>
  </si>
  <si>
    <t>Label</t>
  </si>
  <si>
    <t>Shoot biomass (g)</t>
  </si>
  <si>
    <t xml:space="preserve">Unscanned leaf biomass (g) </t>
  </si>
  <si>
    <t>Scanned leaf biomass (g)</t>
  </si>
  <si>
    <t xml:space="preserve">Total leaf biomass (g) </t>
  </si>
  <si>
    <t>Scanned leaf area (cm2)</t>
  </si>
  <si>
    <t>Leaf Area Index (LAI)</t>
  </si>
  <si>
    <t>LAI (all species) per tote</t>
  </si>
  <si>
    <t>Total leaf biomass (g) per barrel</t>
  </si>
  <si>
    <t xml:space="preserve">Tote </t>
  </si>
  <si>
    <t>Salix</t>
  </si>
  <si>
    <t>Carex</t>
  </si>
  <si>
    <t>SWG</t>
  </si>
  <si>
    <t>Rumex</t>
  </si>
  <si>
    <t>All species</t>
  </si>
  <si>
    <t>CC</t>
  </si>
  <si>
    <t>Year 2 Above-Ground Vegetation Data</t>
  </si>
  <si>
    <t>JUL-4-2018</t>
  </si>
  <si>
    <t>JUL-9-2018</t>
  </si>
  <si>
    <t>JUL-18-2018</t>
  </si>
  <si>
    <t>JUL-25-2018</t>
  </si>
  <si>
    <t>AUG-1-2018</t>
  </si>
  <si>
    <t>AUG-8-2018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</si>
  <si>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</si>
  <si>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</si>
  <si>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</si>
  <si>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</si>
  <si>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</si>
  <si>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</si>
  <si>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</si>
  <si>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</si>
  <si>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</si>
  <si>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</si>
  <si>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</si>
  <si>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</si>
  <si>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</si>
  <si>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</si>
  <si>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</si>
  <si>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</si>
  <si>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</si>
  <si>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</si>
  <si>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</si>
  <si>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</si>
  <si>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</si>
  <si>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</si>
  <si>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</si>
  <si>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</si>
  <si>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</si>
  <si>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Settlement by date of measurement (cm)</t>
  </si>
  <si>
    <t>JUN-18-2018</t>
  </si>
  <si>
    <t>JUN-27-2018</t>
  </si>
  <si>
    <t>JUL-11-2018</t>
  </si>
  <si>
    <t>AUG-16-2018</t>
  </si>
  <si>
    <t>AUG-22-2018</t>
  </si>
  <si>
    <t>AUG-30-2018</t>
  </si>
  <si>
    <t>SEP-6-2018</t>
  </si>
  <si>
    <t>SEP-14-2018</t>
  </si>
  <si>
    <t>SEP-26-2018</t>
  </si>
  <si>
    <t>May-21-2019</t>
  </si>
  <si>
    <t>June-11-2019</t>
  </si>
  <si>
    <t>July-2-2019</t>
  </si>
  <si>
    <t>July-16-2019</t>
  </si>
  <si>
    <t>August-5-2019</t>
  </si>
  <si>
    <t>August-18-2019</t>
  </si>
  <si>
    <t>September-5-2019</t>
  </si>
  <si>
    <t>September-22-2019</t>
  </si>
  <si>
    <t>October-03-2019</t>
  </si>
  <si>
    <t>Note:</t>
  </si>
  <si>
    <t xml:space="preserve">1. Rows with NA shows that water table could not be measured (no water in the well) </t>
  </si>
  <si>
    <t>Date of Measurement</t>
  </si>
  <si>
    <t>Water table level below surface (cm)</t>
  </si>
  <si>
    <t>Tote A</t>
  </si>
  <si>
    <t>Tote B</t>
  </si>
  <si>
    <t>Tote C</t>
  </si>
  <si>
    <t>Tote D</t>
  </si>
  <si>
    <t>Tote E</t>
  </si>
  <si>
    <t>Date</t>
  </si>
  <si>
    <r>
      <t xml:space="preserve">Crust Solids Content (wt.%) </t>
    </r>
    <r>
      <rPr>
        <b/>
        <vertAlign val="superscript"/>
        <sz val="12"/>
        <color theme="1"/>
        <rFont val="Times New Roman"/>
        <family val="1"/>
      </rPr>
      <t>1</t>
    </r>
  </si>
  <si>
    <t>Date of measurment</t>
  </si>
  <si>
    <r>
      <t>Solids content</t>
    </r>
    <r>
      <rPr>
        <b/>
        <vertAlign val="super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 xml:space="preserve"> (wt.%)</t>
    </r>
  </si>
  <si>
    <r>
      <t>NA</t>
    </r>
    <r>
      <rPr>
        <vertAlign val="superscript"/>
        <sz val="11"/>
        <color theme="1"/>
        <rFont val="Times New Roman"/>
        <family val="1"/>
      </rPr>
      <t>2</t>
    </r>
  </si>
  <si>
    <t>2. NA means that tailings consolidated to less than 60 cm  in tote A, and samples for solids content was not obtained.</t>
  </si>
  <si>
    <t>1. Solids calculated as mining solids content. Calculated as mass of solids and bitumen divided by total weight of sample.</t>
  </si>
  <si>
    <t>Sample</t>
  </si>
  <si>
    <t>Day 478 Solids Content Profile</t>
  </si>
  <si>
    <t>Point</t>
  </si>
  <si>
    <t>Vane-7.5cm</t>
  </si>
  <si>
    <t>Vane-15cm</t>
  </si>
  <si>
    <t>Vane-20cm</t>
  </si>
  <si>
    <t>Vane-30cm</t>
  </si>
  <si>
    <t>Vane-40cm</t>
  </si>
  <si>
    <t>Vane-50cm</t>
  </si>
  <si>
    <t>Vane-60cm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</si>
  <si>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</t>
    </r>
  </si>
  <si>
    <t xml:space="preserve">1. NA means that tailings consolidated to less than 60 cm from each point of the diagonal transect, and shearing at the depth was not achieved. </t>
  </si>
  <si>
    <t>Day of Measurement</t>
  </si>
  <si>
    <t>May 21, 2019 Shear Strength Measurements (kPa)</t>
  </si>
  <si>
    <t>October 03, 2019 Shear Strength Measurements (kPa)</t>
  </si>
  <si>
    <t>September 14, 2018 Shear Strength Measurements (kPa)</t>
  </si>
  <si>
    <t>Mean</t>
  </si>
  <si>
    <t>Std. Dev</t>
  </si>
  <si>
    <t>Rel.Std.Dev.</t>
  </si>
  <si>
    <t>Day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</si>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</sst>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16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6" borderId="15" xfId="0" applyFont="1" applyFill="1" applyBorder="1"/>
    <xf numFmtId="0" fontId="4" fillId="16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16" borderId="10" xfId="0" applyFont="1" applyFill="1" applyBorder="1"/>
    <xf numFmtId="0" fontId="4" fillId="1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6" borderId="10" xfId="0" applyFont="1" applyFill="1" applyBorder="1"/>
    <xf numFmtId="15" fontId="4" fillId="6" borderId="10" xfId="0" applyNumberFormat="1" applyFont="1" applyFill="1" applyBorder="1"/>
    <xf numFmtId="15" fontId="4" fillId="6" borderId="10" xfId="0" applyNumberFormat="1" applyFont="1" applyFill="1" applyBorder="1" applyAlignment="1">
      <alignment horizontal="center"/>
    </xf>
    <xf numFmtId="15" fontId="4" fillId="6" borderId="1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18" borderId="13" xfId="0" applyFont="1" applyFill="1" applyBorder="1" applyAlignment="1">
      <alignment horizontal="center" vertical="center"/>
    </xf>
    <xf numFmtId="0" fontId="4" fillId="18" borderId="20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17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18" borderId="8" xfId="0" applyFont="1" applyFill="1" applyBorder="1" applyAlignment="1">
      <alignment horizontal="center" vertical="center"/>
    </xf>
    <xf numFmtId="15" fontId="4" fillId="18" borderId="8" xfId="0" applyNumberFormat="1" applyFont="1" applyFill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0" fontId="4" fillId="18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15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15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15" fontId="0" fillId="0" borderId="0" xfId="0" applyNumberFormat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14" xfId="0" applyFont="1" applyBorder="1"/>
    <xf numFmtId="0" fontId="11" fillId="0" borderId="15" xfId="0" applyFont="1" applyBorder="1"/>
    <xf numFmtId="0" fontId="11" fillId="0" borderId="15" xfId="0" applyFont="1" applyFill="1" applyBorder="1"/>
    <xf numFmtId="0" fontId="11" fillId="0" borderId="16" xfId="0" applyFont="1" applyFill="1" applyBorder="1"/>
    <xf numFmtId="0" fontId="0" fillId="0" borderId="8" xfId="0" applyBorder="1"/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8" xfId="0" applyBorder="1"/>
    <xf numFmtId="0" fontId="0" fillId="0" borderId="10" xfId="0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15" fontId="0" fillId="0" borderId="24" xfId="0" applyNumberFormat="1" applyBorder="1"/>
    <xf numFmtId="0" fontId="4" fillId="0" borderId="2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3" xfId="0" applyBorder="1"/>
    <xf numFmtId="0" fontId="0" fillId="0" borderId="20" xfId="0" applyBorder="1"/>
    <xf numFmtId="0" fontId="11" fillId="0" borderId="21" xfId="0" applyFont="1" applyBorder="1"/>
    <xf numFmtId="0" fontId="11" fillId="0" borderId="22" xfId="0" applyFont="1" applyBorder="1"/>
    <xf numFmtId="0" fontId="11" fillId="0" borderId="22" xfId="0" applyFont="1" applyFill="1" applyBorder="1"/>
    <xf numFmtId="0" fontId="11" fillId="0" borderId="23" xfId="0" applyFont="1" applyFill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15" fontId="0" fillId="0" borderId="32" xfId="0" applyNumberForma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28" xfId="0" applyBorder="1"/>
    <xf numFmtId="0" fontId="0" fillId="0" borderId="29" xfId="0" applyBorder="1"/>
    <xf numFmtId="0" fontId="0" fillId="0" borderId="12" xfId="0" applyBorder="1"/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17" borderId="15" xfId="0" applyFont="1" applyFill="1" applyBorder="1" applyAlignment="1">
      <alignment horizontal="center"/>
    </xf>
    <xf numFmtId="0" fontId="6" fillId="17" borderId="16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50</xdr:row>
      <xdr:rowOff>133350</xdr:rowOff>
    </xdr:from>
    <xdr:ext cx="1809750" cy="838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931F9C6-B1C1-410F-92BF-18FBAAA29359}"/>
                </a:ext>
              </a:extLst>
            </xdr:cNvPr>
            <xdr:cNvSpPr txBox="1"/>
          </xdr:nvSpPr>
          <xdr:spPr>
            <a:xfrm>
              <a:off x="1543050" y="10029825"/>
              <a:ext cx="1809750" cy="83817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𝑁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𝑁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n-US" sz="14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n-US" sz="14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𝜇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931F9C6-B1C1-410F-92BF-18FBAAA29359}"/>
                </a:ext>
              </a:extLst>
            </xdr:cNvPr>
            <xdr:cNvSpPr txBox="1"/>
          </xdr:nvSpPr>
          <xdr:spPr>
            <a:xfrm>
              <a:off x="1543050" y="10029825"/>
              <a:ext cx="1809750" cy="83817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 √(1/𝑁 ∑24_(𝑖=1)^𝑁▒(𝑥_𝑖−𝜇)^2 )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600075</xdr:colOff>
      <xdr:row>52</xdr:row>
      <xdr:rowOff>57150</xdr:rowOff>
    </xdr:from>
    <xdr:ext cx="94115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2DCA248-B0FA-45D9-9E6B-C2408AD721A3}"/>
                </a:ext>
              </a:extLst>
            </xdr:cNvPr>
            <xdr:cNvSpPr txBox="1"/>
          </xdr:nvSpPr>
          <xdr:spPr>
            <a:xfrm>
              <a:off x="4152900" y="10334625"/>
              <a:ext cx="941155" cy="250453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  <m:r>
                      <a:rPr lang="en-US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𝑚𝑒𝑎𝑛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2DCA248-B0FA-45D9-9E6B-C2408AD721A3}"/>
                </a:ext>
              </a:extLst>
            </xdr:cNvPr>
            <xdr:cNvSpPr txBox="1"/>
          </xdr:nvSpPr>
          <xdr:spPr>
            <a:xfrm>
              <a:off x="4152900" y="10334625"/>
              <a:ext cx="941155" cy="250453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=𝑚𝑒𝑎𝑛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workbookViewId="0">
      <selection activeCell="I22" sqref="I22"/>
    </sheetView>
  </sheetViews>
  <sheetFormatPr defaultRowHeight="15" x14ac:dyDescent="0.25"/>
  <cols>
    <col min="3" max="3" width="12.42578125" bestFit="1" customWidth="1"/>
    <col min="4" max="4" width="14" bestFit="1" customWidth="1"/>
    <col min="5" max="5" width="13.42578125" bestFit="1" customWidth="1"/>
    <col min="7" max="7" width="8.42578125" bestFit="1" customWidth="1"/>
    <col min="8" max="8" width="12.7109375" bestFit="1" customWidth="1"/>
  </cols>
  <sheetData>
    <row r="1" spans="1:8" ht="15.75" x14ac:dyDescent="0.25">
      <c r="A1" s="176" t="s">
        <v>15</v>
      </c>
      <c r="B1" s="176"/>
      <c r="C1" s="176"/>
      <c r="D1" s="176"/>
      <c r="E1" s="176"/>
      <c r="F1" s="176"/>
      <c r="G1" s="176"/>
      <c r="H1" s="176"/>
    </row>
    <row r="2" spans="1:8" x14ac:dyDescent="0.25">
      <c r="A2" s="43"/>
      <c r="B2" s="43"/>
      <c r="C2" s="175" t="s">
        <v>0</v>
      </c>
      <c r="D2" s="175"/>
      <c r="E2" s="175"/>
      <c r="F2" s="175" t="s">
        <v>1</v>
      </c>
      <c r="G2" s="175"/>
      <c r="H2" s="175"/>
    </row>
    <row r="3" spans="1:8" x14ac:dyDescent="0.25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</row>
    <row r="4" spans="1:8" x14ac:dyDescent="0.25">
      <c r="A4" s="43" t="s">
        <v>10</v>
      </c>
      <c r="B4" s="43">
        <v>1</v>
      </c>
      <c r="C4" s="45"/>
      <c r="D4" s="45"/>
      <c r="E4" s="43">
        <v>15</v>
      </c>
      <c r="F4" s="45"/>
      <c r="G4" s="45"/>
      <c r="H4" s="43">
        <v>12.2</v>
      </c>
    </row>
    <row r="5" spans="1:8" x14ac:dyDescent="0.25">
      <c r="A5" s="43" t="s">
        <v>10</v>
      </c>
      <c r="B5" s="43">
        <v>2</v>
      </c>
      <c r="C5" s="45"/>
      <c r="D5" s="45"/>
      <c r="E5" s="43">
        <v>10</v>
      </c>
      <c r="F5" s="45"/>
      <c r="G5" s="45"/>
      <c r="H5" s="43">
        <v>11.3</v>
      </c>
    </row>
    <row r="6" spans="1:8" x14ac:dyDescent="0.25">
      <c r="A6" s="43" t="s">
        <v>10</v>
      </c>
      <c r="B6" s="43">
        <v>3</v>
      </c>
      <c r="C6" s="45"/>
      <c r="D6" s="45"/>
      <c r="E6" s="43">
        <v>20</v>
      </c>
      <c r="F6" s="45"/>
      <c r="G6" s="45"/>
      <c r="H6" s="43">
        <v>19.5</v>
      </c>
    </row>
    <row r="7" spans="1:8" x14ac:dyDescent="0.25">
      <c r="A7" s="43" t="s">
        <v>10</v>
      </c>
      <c r="B7" s="43">
        <v>4</v>
      </c>
      <c r="C7" s="45"/>
      <c r="D7" s="45"/>
      <c r="E7" s="43">
        <v>20</v>
      </c>
      <c r="F7" s="45"/>
      <c r="G7" s="45"/>
      <c r="H7" s="43">
        <v>13.2</v>
      </c>
    </row>
    <row r="8" spans="1:8" x14ac:dyDescent="0.25">
      <c r="A8" s="86" t="s">
        <v>11</v>
      </c>
      <c r="B8" s="86">
        <v>1</v>
      </c>
      <c r="C8" s="44"/>
      <c r="D8" s="44"/>
      <c r="E8" s="44"/>
      <c r="F8" s="44"/>
      <c r="G8" s="44"/>
      <c r="H8" s="44"/>
    </row>
    <row r="9" spans="1:8" x14ac:dyDescent="0.25">
      <c r="A9" s="86" t="s">
        <v>11</v>
      </c>
      <c r="B9" s="86">
        <v>2</v>
      </c>
      <c r="C9" s="44"/>
      <c r="D9" s="44"/>
      <c r="E9" s="44"/>
      <c r="F9" s="44"/>
      <c r="G9" s="44"/>
      <c r="H9" s="44"/>
    </row>
    <row r="10" spans="1:8" x14ac:dyDescent="0.25">
      <c r="A10" s="86" t="s">
        <v>11</v>
      </c>
      <c r="B10" s="86">
        <v>3</v>
      </c>
      <c r="C10" s="44"/>
      <c r="D10" s="44"/>
      <c r="E10" s="44"/>
      <c r="F10" s="44"/>
      <c r="G10" s="44"/>
      <c r="H10" s="44"/>
    </row>
    <row r="11" spans="1:8" x14ac:dyDescent="0.25">
      <c r="A11" s="86" t="s">
        <v>11</v>
      </c>
      <c r="B11" s="86">
        <v>4</v>
      </c>
      <c r="C11" s="44"/>
      <c r="D11" s="44"/>
      <c r="E11" s="44"/>
      <c r="F11" s="44"/>
      <c r="G11" s="44"/>
      <c r="H11" s="44"/>
    </row>
    <row r="12" spans="1:8" x14ac:dyDescent="0.25">
      <c r="A12" s="43" t="s">
        <v>12</v>
      </c>
      <c r="B12" s="43">
        <v>1</v>
      </c>
      <c r="C12" s="43">
        <v>5</v>
      </c>
      <c r="D12" s="45"/>
      <c r="E12" s="45"/>
      <c r="F12" s="45">
        <v>9.9</v>
      </c>
      <c r="G12" s="45"/>
      <c r="H12" s="45"/>
    </row>
    <row r="13" spans="1:8" x14ac:dyDescent="0.25">
      <c r="A13" s="43" t="s">
        <v>12</v>
      </c>
      <c r="B13" s="43">
        <v>2</v>
      </c>
      <c r="C13" s="43">
        <v>3</v>
      </c>
      <c r="D13" s="45"/>
      <c r="E13" s="45"/>
      <c r="F13" s="45">
        <v>12.9</v>
      </c>
      <c r="G13" s="45"/>
      <c r="H13" s="45"/>
    </row>
    <row r="14" spans="1:8" x14ac:dyDescent="0.25">
      <c r="A14" s="43" t="s">
        <v>12</v>
      </c>
      <c r="B14" s="43">
        <v>3</v>
      </c>
      <c r="C14" s="43">
        <v>1</v>
      </c>
      <c r="D14" s="45"/>
      <c r="E14" s="45"/>
      <c r="F14" s="45">
        <v>5.9</v>
      </c>
      <c r="G14" s="45"/>
      <c r="H14" s="45"/>
    </row>
    <row r="15" spans="1:8" x14ac:dyDescent="0.25">
      <c r="A15" s="43" t="s">
        <v>12</v>
      </c>
      <c r="B15" s="43">
        <v>4</v>
      </c>
      <c r="C15" s="43">
        <v>2</v>
      </c>
      <c r="D15" s="45"/>
      <c r="E15" s="45"/>
      <c r="F15" s="45">
        <v>10.199999999999999</v>
      </c>
      <c r="G15" s="45"/>
      <c r="H15" s="45"/>
    </row>
    <row r="16" spans="1:8" x14ac:dyDescent="0.25">
      <c r="A16" s="86" t="s">
        <v>13</v>
      </c>
      <c r="B16" s="86">
        <v>1</v>
      </c>
      <c r="C16" s="44"/>
      <c r="D16" s="86">
        <v>25</v>
      </c>
      <c r="E16" s="44"/>
      <c r="F16" s="44"/>
      <c r="G16" s="86">
        <v>28.2</v>
      </c>
      <c r="H16" s="44"/>
    </row>
    <row r="17" spans="1:17" x14ac:dyDescent="0.25">
      <c r="A17" s="86" t="s">
        <v>13</v>
      </c>
      <c r="B17" s="86">
        <v>2</v>
      </c>
      <c r="C17" s="44"/>
      <c r="D17" s="86">
        <v>20</v>
      </c>
      <c r="E17" s="44"/>
      <c r="F17" s="44"/>
      <c r="G17" s="86">
        <v>35.1</v>
      </c>
      <c r="H17" s="44"/>
    </row>
    <row r="18" spans="1:17" x14ac:dyDescent="0.25">
      <c r="A18" s="86" t="s">
        <v>13</v>
      </c>
      <c r="B18" s="86">
        <v>3</v>
      </c>
      <c r="C18" s="44"/>
      <c r="D18" s="86">
        <v>30</v>
      </c>
      <c r="E18" s="44"/>
      <c r="F18" s="44"/>
      <c r="G18" s="86">
        <v>28.7</v>
      </c>
      <c r="H18" s="44"/>
    </row>
    <row r="19" spans="1:17" x14ac:dyDescent="0.25">
      <c r="A19" s="86" t="s">
        <v>13</v>
      </c>
      <c r="B19" s="86">
        <v>4</v>
      </c>
      <c r="C19" s="44"/>
      <c r="D19" s="86">
        <v>20</v>
      </c>
      <c r="E19" s="44"/>
      <c r="F19" s="44"/>
      <c r="G19" s="86">
        <v>20.8</v>
      </c>
      <c r="H19" s="44"/>
    </row>
    <row r="20" spans="1:17" x14ac:dyDescent="0.25">
      <c r="A20" s="43" t="s">
        <v>14</v>
      </c>
      <c r="B20" s="43">
        <v>1</v>
      </c>
      <c r="C20" s="43">
        <v>3</v>
      </c>
      <c r="D20" s="43">
        <v>50</v>
      </c>
      <c r="E20" s="43">
        <v>20</v>
      </c>
      <c r="F20" s="43">
        <v>7.5</v>
      </c>
      <c r="G20" s="43">
        <v>29.6</v>
      </c>
      <c r="H20" s="43">
        <v>9.8000000000000007</v>
      </c>
    </row>
    <row r="21" spans="1:17" x14ac:dyDescent="0.25">
      <c r="A21" s="43" t="s">
        <v>14</v>
      </c>
      <c r="B21" s="43">
        <v>2</v>
      </c>
      <c r="C21" s="43">
        <v>5</v>
      </c>
      <c r="D21" s="43">
        <v>20</v>
      </c>
      <c r="E21" s="43">
        <v>15</v>
      </c>
      <c r="F21" s="43">
        <v>12.4</v>
      </c>
      <c r="G21" s="43">
        <v>14.4</v>
      </c>
      <c r="H21" s="43">
        <v>8.3000000000000007</v>
      </c>
    </row>
    <row r="22" spans="1:17" x14ac:dyDescent="0.25">
      <c r="A22" s="43" t="s">
        <v>14</v>
      </c>
      <c r="B22" s="43">
        <v>3</v>
      </c>
      <c r="C22" s="43">
        <v>5</v>
      </c>
      <c r="D22" s="43">
        <v>40</v>
      </c>
      <c r="E22" s="43">
        <v>15</v>
      </c>
      <c r="F22" s="43">
        <v>17.5</v>
      </c>
      <c r="G22" s="43">
        <v>21.1</v>
      </c>
      <c r="H22" s="43">
        <v>12.4</v>
      </c>
    </row>
    <row r="23" spans="1:17" x14ac:dyDescent="0.25">
      <c r="A23" s="43" t="s">
        <v>14</v>
      </c>
      <c r="B23" s="43">
        <v>4</v>
      </c>
      <c r="C23" s="43">
        <v>1</v>
      </c>
      <c r="D23" s="43">
        <v>15</v>
      </c>
      <c r="E23" s="43">
        <v>20</v>
      </c>
      <c r="F23" s="43">
        <v>2.6</v>
      </c>
      <c r="G23" s="43">
        <v>12</v>
      </c>
      <c r="H23" s="43">
        <v>9.3000000000000007</v>
      </c>
    </row>
    <row r="27" spans="1:17" ht="15.75" x14ac:dyDescent="0.25">
      <c r="A27" s="174" t="s">
        <v>46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</row>
    <row r="28" spans="1:17" ht="94.5" x14ac:dyDescent="0.25">
      <c r="A28" s="6" t="s">
        <v>16</v>
      </c>
      <c r="B28" s="7" t="s">
        <v>17</v>
      </c>
      <c r="C28" s="7" t="s">
        <v>18</v>
      </c>
      <c r="D28" s="7" t="s">
        <v>19</v>
      </c>
      <c r="E28" s="7" t="s">
        <v>20</v>
      </c>
      <c r="F28" s="8" t="s">
        <v>21</v>
      </c>
      <c r="G28" s="8" t="s">
        <v>22</v>
      </c>
      <c r="H28" s="8" t="s">
        <v>23</v>
      </c>
      <c r="I28" s="9" t="s">
        <v>24</v>
      </c>
      <c r="J28" s="9" t="s">
        <v>25</v>
      </c>
      <c r="K28" s="9" t="s">
        <v>26</v>
      </c>
      <c r="L28" s="10" t="s">
        <v>27</v>
      </c>
      <c r="M28" s="10" t="s">
        <v>28</v>
      </c>
      <c r="N28" s="10" t="s">
        <v>29</v>
      </c>
      <c r="O28" s="11" t="s">
        <v>30</v>
      </c>
      <c r="P28" s="11" t="s">
        <v>31</v>
      </c>
      <c r="Q28" s="11" t="s">
        <v>32</v>
      </c>
    </row>
    <row r="29" spans="1:17" ht="15.75" x14ac:dyDescent="0.25">
      <c r="A29" s="6" t="s">
        <v>10</v>
      </c>
      <c r="B29" s="6" t="s">
        <v>33</v>
      </c>
      <c r="C29" s="6" t="s">
        <v>34</v>
      </c>
      <c r="D29" s="12">
        <v>373.84440000000001</v>
      </c>
      <c r="E29" s="12">
        <v>58.996000000000002</v>
      </c>
      <c r="F29" s="12">
        <v>0.50229999999999997</v>
      </c>
      <c r="G29" s="12">
        <v>0.1923</v>
      </c>
      <c r="H29" s="13">
        <v>0</v>
      </c>
      <c r="I29" s="12">
        <f>G29+H29</f>
        <v>0.1923</v>
      </c>
      <c r="J29" s="14">
        <f>I29*D29/G29</f>
        <v>373.84440000000001</v>
      </c>
      <c r="K29" s="14">
        <f>I29*E29/G29</f>
        <v>58.996000000000002</v>
      </c>
      <c r="L29" s="14">
        <f>(I29/(PI()*(2.5^2)*10*2))*1000</f>
        <v>0.48968792890514351</v>
      </c>
      <c r="M29" s="14">
        <f>(J29/(PI()*(2.5^2)*10*2))</f>
        <v>0.95198694731558009</v>
      </c>
      <c r="N29" s="14">
        <f>(K29/(PI()*(2.5^2)*10*2))</f>
        <v>0.1502320803623913</v>
      </c>
      <c r="O29" s="14">
        <f>(L29*100*90*10)/1000</f>
        <v>44.07191360146291</v>
      </c>
      <c r="P29" s="14">
        <f>(M29*100*90*10)/100</f>
        <v>856.78825258402208</v>
      </c>
      <c r="Q29" s="14">
        <f>(N29*100*90*10)/10000</f>
        <v>1.3520887232615215</v>
      </c>
    </row>
    <row r="30" spans="1:17" ht="15.75" x14ac:dyDescent="0.25">
      <c r="A30" s="6" t="s">
        <v>10</v>
      </c>
      <c r="B30" s="6" t="s">
        <v>33</v>
      </c>
      <c r="C30" s="15" t="s">
        <v>35</v>
      </c>
      <c r="D30" s="12">
        <v>897.21529999999996</v>
      </c>
      <c r="E30" s="12">
        <v>182.31620000000001</v>
      </c>
      <c r="F30" s="12">
        <v>0.64680000000000004</v>
      </c>
      <c r="G30" s="12">
        <v>0.81620000000000004</v>
      </c>
      <c r="H30" s="13">
        <v>0</v>
      </c>
      <c r="I30" s="12">
        <f t="shared" ref="I30:I52" si="0">G30+H30</f>
        <v>0.81620000000000004</v>
      </c>
      <c r="J30" s="14">
        <f t="shared" ref="J30:J33" si="1">I30*D30/G30</f>
        <v>897.21529999999996</v>
      </c>
      <c r="K30" s="14">
        <f t="shared" ref="K30:K52" si="2">I30*E30/G30</f>
        <v>182.31620000000001</v>
      </c>
      <c r="L30" s="14">
        <f t="shared" ref="L30:L52" si="3">(I30/(PI()*(2.5^2)*10*2))*1000</f>
        <v>2.0784362328256796</v>
      </c>
      <c r="M30" s="14">
        <f t="shared" ref="M30:N52" si="4">(J30/(PI()*(2.5^2)*10*2))</f>
        <v>2.2847400002028446</v>
      </c>
      <c r="N30" s="14">
        <f t="shared" si="4"/>
        <v>0.46426439097168976</v>
      </c>
      <c r="O30" s="14">
        <f>(L30*100*90*10)/1000</f>
        <v>187.05926095431118</v>
      </c>
      <c r="P30" s="14">
        <f t="shared" ref="P30:P52" si="5">(M30*100*90*10)/100</f>
        <v>2056.2660001825598</v>
      </c>
      <c r="Q30" s="14">
        <f t="shared" ref="Q30:Q52" si="6">(N30*100*90*10)/10000</f>
        <v>4.1783795187452082</v>
      </c>
    </row>
    <row r="31" spans="1:17" ht="15.75" x14ac:dyDescent="0.25">
      <c r="A31" s="6" t="s">
        <v>10</v>
      </c>
      <c r="B31" s="6" t="s">
        <v>33</v>
      </c>
      <c r="C31" s="6" t="s">
        <v>36</v>
      </c>
      <c r="D31" s="12">
        <v>1325.7324000000001</v>
      </c>
      <c r="E31" s="12">
        <v>287.27679999999998</v>
      </c>
      <c r="F31" s="12">
        <v>0.68979999999999997</v>
      </c>
      <c r="G31" s="12">
        <v>1.0379</v>
      </c>
      <c r="H31" s="13">
        <v>0</v>
      </c>
      <c r="I31" s="12">
        <f t="shared" si="0"/>
        <v>1.0379</v>
      </c>
      <c r="J31" s="14">
        <f t="shared" si="1"/>
        <v>1325.7324000000001</v>
      </c>
      <c r="K31" s="14">
        <f t="shared" si="2"/>
        <v>287.27679999999998</v>
      </c>
      <c r="L31" s="14">
        <f>(I31/(PI()*(2.5^2)*10*2))*1000</f>
        <v>2.6429906469612505</v>
      </c>
      <c r="M31" s="14">
        <f t="shared" si="4"/>
        <v>3.3759498348333095</v>
      </c>
      <c r="N31" s="14">
        <f t="shared" si="4"/>
        <v>0.73154436408994872</v>
      </c>
      <c r="O31" s="14">
        <f t="shared" ref="O31:O52" si="7">(L31*100*90*10)/1000</f>
        <v>237.86915822651255</v>
      </c>
      <c r="P31" s="14">
        <f t="shared" si="5"/>
        <v>3038.3548513499786</v>
      </c>
      <c r="Q31" s="14">
        <f t="shared" si="6"/>
        <v>6.5838992768095386</v>
      </c>
    </row>
    <row r="32" spans="1:17" ht="15.75" x14ac:dyDescent="0.25">
      <c r="A32" s="6" t="s">
        <v>10</v>
      </c>
      <c r="B32" s="6" t="s">
        <v>33</v>
      </c>
      <c r="C32" s="6" t="s">
        <v>37</v>
      </c>
      <c r="D32" s="12">
        <v>79.046099999999996</v>
      </c>
      <c r="E32" s="12">
        <v>21.969899999999999</v>
      </c>
      <c r="F32" s="12">
        <v>0.88470000000000004</v>
      </c>
      <c r="G32" s="12">
        <v>0.1128</v>
      </c>
      <c r="H32" s="13">
        <v>0</v>
      </c>
      <c r="I32" s="12">
        <f t="shared" si="0"/>
        <v>0.1128</v>
      </c>
      <c r="J32" s="14">
        <f t="shared" si="1"/>
        <v>79.046099999999996</v>
      </c>
      <c r="K32" s="14">
        <f t="shared" si="2"/>
        <v>21.969899999999999</v>
      </c>
      <c r="L32" s="14">
        <f t="shared" si="3"/>
        <v>0.28724284129225264</v>
      </c>
      <c r="M32" s="14">
        <f t="shared" si="4"/>
        <v>0.20128924075418025</v>
      </c>
      <c r="N32" s="14">
        <f t="shared" si="4"/>
        <v>5.5945890947754096E-2</v>
      </c>
      <c r="O32" s="14">
        <f t="shared" si="7"/>
        <v>25.85185571630274</v>
      </c>
      <c r="P32" s="14">
        <f t="shared" si="5"/>
        <v>181.16031667876226</v>
      </c>
      <c r="Q32" s="14">
        <f t="shared" si="6"/>
        <v>0.5035130185297868</v>
      </c>
    </row>
    <row r="33" spans="1:17" ht="15.75" x14ac:dyDescent="0.25">
      <c r="A33" s="6" t="s">
        <v>10</v>
      </c>
      <c r="B33" s="6" t="s">
        <v>33</v>
      </c>
      <c r="C33" s="6" t="s">
        <v>38</v>
      </c>
      <c r="D33" s="12">
        <v>46.000799999999998</v>
      </c>
      <c r="E33" s="12">
        <v>10.7879</v>
      </c>
      <c r="F33" s="12">
        <v>0.74650000000000005</v>
      </c>
      <c r="G33" s="12">
        <v>4.8300000000000003E-2</v>
      </c>
      <c r="H33" s="13">
        <v>0</v>
      </c>
      <c r="I33" s="12">
        <f t="shared" si="0"/>
        <v>4.8300000000000003E-2</v>
      </c>
      <c r="J33" s="14">
        <f t="shared" si="1"/>
        <v>46.000799999999998</v>
      </c>
      <c r="K33" s="14">
        <f t="shared" si="2"/>
        <v>10.7879</v>
      </c>
      <c r="L33" s="14">
        <f t="shared" si="3"/>
        <v>0.12299494002141671</v>
      </c>
      <c r="M33" s="14">
        <f t="shared" si="4"/>
        <v>0.11714007529890653</v>
      </c>
      <c r="N33" s="14">
        <f t="shared" si="4"/>
        <v>2.7471161769296922E-2</v>
      </c>
      <c r="O33" s="14">
        <f>(L33*100*90*10)/1000</f>
        <v>11.069544601927504</v>
      </c>
      <c r="P33" s="14">
        <f t="shared" si="5"/>
        <v>105.42606776901586</v>
      </c>
      <c r="Q33" s="14">
        <f t="shared" si="6"/>
        <v>0.24724045592367228</v>
      </c>
    </row>
    <row r="34" spans="1:17" ht="15.75" x14ac:dyDescent="0.25">
      <c r="A34" s="6" t="s">
        <v>10</v>
      </c>
      <c r="B34" s="6" t="s">
        <v>33</v>
      </c>
      <c r="C34" s="6" t="s">
        <v>39</v>
      </c>
      <c r="D34" s="6" t="s">
        <v>40</v>
      </c>
      <c r="E34" s="6" t="s">
        <v>40</v>
      </c>
      <c r="F34" s="6" t="s">
        <v>40</v>
      </c>
      <c r="G34" s="6" t="s">
        <v>40</v>
      </c>
      <c r="H34" s="13">
        <v>0</v>
      </c>
      <c r="I34" s="12" t="s">
        <v>40</v>
      </c>
      <c r="J34" s="14" t="s">
        <v>40</v>
      </c>
      <c r="K34" s="14" t="s">
        <v>40</v>
      </c>
      <c r="L34" s="14" t="s">
        <v>40</v>
      </c>
      <c r="M34" s="14" t="s">
        <v>40</v>
      </c>
      <c r="N34" s="14" t="s">
        <v>40</v>
      </c>
      <c r="O34" s="14" t="s">
        <v>40</v>
      </c>
      <c r="P34" s="14" t="s">
        <v>40</v>
      </c>
      <c r="Q34" s="14" t="s">
        <v>40</v>
      </c>
    </row>
    <row r="35" spans="1:17" ht="15.75" x14ac:dyDescent="0.25">
      <c r="A35" s="16" t="s">
        <v>12</v>
      </c>
      <c r="B35" s="16" t="s">
        <v>33</v>
      </c>
      <c r="C35" s="16" t="s">
        <v>34</v>
      </c>
      <c r="D35" s="17">
        <v>88.515600000000006</v>
      </c>
      <c r="E35" s="17">
        <v>11.407500000000001</v>
      </c>
      <c r="F35" s="17">
        <v>0.41020000000000001</v>
      </c>
      <c r="G35" s="17">
        <v>2.64E-2</v>
      </c>
      <c r="H35" s="17">
        <v>0</v>
      </c>
      <c r="I35" s="17">
        <f t="shared" si="0"/>
        <v>2.64E-2</v>
      </c>
      <c r="J35" s="18">
        <f>I35*D35/G35</f>
        <v>88.515600000000006</v>
      </c>
      <c r="K35" s="18">
        <f t="shared" si="2"/>
        <v>11.407500000000001</v>
      </c>
      <c r="L35" s="18">
        <f t="shared" si="3"/>
        <v>6.7227047962016589E-2</v>
      </c>
      <c r="M35" s="18">
        <f t="shared" si="4"/>
        <v>0.22540312449191954</v>
      </c>
      <c r="N35" s="18">
        <f t="shared" si="4"/>
        <v>2.9048960213132736E-2</v>
      </c>
      <c r="O35" s="18">
        <f t="shared" si="7"/>
        <v>6.0504343165814936</v>
      </c>
      <c r="P35" s="18">
        <f t="shared" si="5"/>
        <v>202.8628120427276</v>
      </c>
      <c r="Q35" s="18">
        <f t="shared" si="6"/>
        <v>0.26144064191819461</v>
      </c>
    </row>
    <row r="36" spans="1:17" ht="15.75" x14ac:dyDescent="0.25">
      <c r="A36" s="16" t="s">
        <v>12</v>
      </c>
      <c r="B36" s="16" t="s">
        <v>33</v>
      </c>
      <c r="C36" s="19" t="s">
        <v>35</v>
      </c>
      <c r="D36" s="17">
        <v>349.6284</v>
      </c>
      <c r="E36" s="17">
        <v>47.1081</v>
      </c>
      <c r="F36" s="17">
        <v>0.4289</v>
      </c>
      <c r="G36" s="17">
        <v>7.3700000000000002E-2</v>
      </c>
      <c r="H36" s="17">
        <v>0</v>
      </c>
      <c r="I36" s="17">
        <f t="shared" si="0"/>
        <v>7.3700000000000002E-2</v>
      </c>
      <c r="J36" s="18">
        <f t="shared" ref="J36:J39" si="8">I36*D36/G36</f>
        <v>349.6284</v>
      </c>
      <c r="K36" s="18">
        <f t="shared" si="2"/>
        <v>47.1081</v>
      </c>
      <c r="L36" s="18">
        <f t="shared" si="3"/>
        <v>0.18767550889396298</v>
      </c>
      <c r="M36" s="18">
        <f t="shared" si="4"/>
        <v>0.89032140968496665</v>
      </c>
      <c r="N36" s="18">
        <f t="shared" si="4"/>
        <v>0.11995979159467703</v>
      </c>
      <c r="O36" s="18">
        <f t="shared" si="7"/>
        <v>16.890795800456669</v>
      </c>
      <c r="P36" s="18">
        <f t="shared" si="5"/>
        <v>801.28926871646991</v>
      </c>
      <c r="Q36" s="18">
        <f t="shared" si="6"/>
        <v>1.0796381243520934</v>
      </c>
    </row>
    <row r="37" spans="1:17" ht="15.75" x14ac:dyDescent="0.25">
      <c r="A37" s="16" t="s">
        <v>12</v>
      </c>
      <c r="B37" s="16" t="s">
        <v>33</v>
      </c>
      <c r="C37" s="16" t="s">
        <v>36</v>
      </c>
      <c r="D37" s="17">
        <v>136.46180000000001</v>
      </c>
      <c r="E37" s="17">
        <v>24.523900000000001</v>
      </c>
      <c r="F37" s="17">
        <v>0.57199999999999995</v>
      </c>
      <c r="G37" s="17">
        <v>0.11700000000000001</v>
      </c>
      <c r="H37" s="17">
        <v>0</v>
      </c>
      <c r="I37" s="17">
        <f t="shared" si="0"/>
        <v>0.11700000000000001</v>
      </c>
      <c r="J37" s="18">
        <f t="shared" si="8"/>
        <v>136.46180000000001</v>
      </c>
      <c r="K37" s="18">
        <f t="shared" si="2"/>
        <v>24.523900000000001</v>
      </c>
      <c r="L37" s="18">
        <f t="shared" si="3"/>
        <v>0.29793805346802804</v>
      </c>
      <c r="M37" s="18">
        <f t="shared" si="4"/>
        <v>0.34749712021148166</v>
      </c>
      <c r="N37" s="18">
        <f t="shared" si="4"/>
        <v>6.2449598542261314E-2</v>
      </c>
      <c r="O37" s="18">
        <f t="shared" si="7"/>
        <v>26.814424812122525</v>
      </c>
      <c r="P37" s="18">
        <f t="shared" si="5"/>
        <v>312.74740819033343</v>
      </c>
      <c r="Q37" s="18">
        <f t="shared" si="6"/>
        <v>0.5620463868803518</v>
      </c>
    </row>
    <row r="38" spans="1:17" ht="15.75" x14ac:dyDescent="0.25">
      <c r="A38" s="16" t="s">
        <v>12</v>
      </c>
      <c r="B38" s="16" t="s">
        <v>33</v>
      </c>
      <c r="C38" s="16" t="s">
        <v>37</v>
      </c>
      <c r="D38" s="17">
        <v>96.740399999999994</v>
      </c>
      <c r="E38" s="17">
        <v>17.526900000000001</v>
      </c>
      <c r="F38" s="17">
        <v>0.57669999999999999</v>
      </c>
      <c r="G38" s="17">
        <v>3.3599999999999998E-2</v>
      </c>
      <c r="H38" s="17">
        <v>0</v>
      </c>
      <c r="I38" s="17">
        <f t="shared" si="0"/>
        <v>3.3599999999999998E-2</v>
      </c>
      <c r="J38" s="18">
        <f t="shared" si="8"/>
        <v>96.740399999999994</v>
      </c>
      <c r="K38" s="18">
        <f>I38*E38/G38</f>
        <v>17.526900000000001</v>
      </c>
      <c r="L38" s="18">
        <f t="shared" si="3"/>
        <v>8.5561697406202925E-2</v>
      </c>
      <c r="M38" s="18">
        <f t="shared" si="4"/>
        <v>0.24634740570699504</v>
      </c>
      <c r="N38" s="18">
        <f t="shared" si="4"/>
        <v>4.463188435323745E-2</v>
      </c>
      <c r="O38" s="18">
        <f t="shared" si="7"/>
        <v>7.7005527665582632</v>
      </c>
      <c r="P38" s="18">
        <f t="shared" si="5"/>
        <v>221.71266513629556</v>
      </c>
      <c r="Q38" s="18">
        <f>(N38*100*90*10)/10000</f>
        <v>0.40168695917913699</v>
      </c>
    </row>
    <row r="39" spans="1:17" ht="15.75" x14ac:dyDescent="0.25">
      <c r="A39" s="16" t="s">
        <v>12</v>
      </c>
      <c r="B39" s="16" t="s">
        <v>33</v>
      </c>
      <c r="C39" s="16" t="s">
        <v>38</v>
      </c>
      <c r="D39" s="17">
        <v>57.875500000000002</v>
      </c>
      <c r="E39" s="17">
        <v>8.1114999999999995</v>
      </c>
      <c r="F39" s="17">
        <v>0.4461</v>
      </c>
      <c r="G39" s="17">
        <v>8.0999999999999996E-3</v>
      </c>
      <c r="H39" s="17">
        <v>0</v>
      </c>
      <c r="I39" s="17">
        <f t="shared" si="0"/>
        <v>8.0999999999999996E-3</v>
      </c>
      <c r="J39" s="18">
        <f t="shared" si="8"/>
        <v>57.875500000000002</v>
      </c>
      <c r="K39" s="18">
        <f t="shared" si="2"/>
        <v>8.1114999999999995</v>
      </c>
      <c r="L39" s="18">
        <f t="shared" si="3"/>
        <v>2.0626480624709634E-2</v>
      </c>
      <c r="M39" s="18">
        <f t="shared" si="4"/>
        <v>0.14737875054263982</v>
      </c>
      <c r="N39" s="18">
        <f t="shared" si="4"/>
        <v>2.0655765134238543E-2</v>
      </c>
      <c r="O39" s="18">
        <f t="shared" si="7"/>
        <v>1.8563832562238669</v>
      </c>
      <c r="P39" s="18">
        <f t="shared" si="5"/>
        <v>132.64087548837583</v>
      </c>
      <c r="Q39" s="18">
        <f t="shared" si="6"/>
        <v>0.18590188620814685</v>
      </c>
    </row>
    <row r="40" spans="1:17" ht="15.75" x14ac:dyDescent="0.25">
      <c r="A40" s="16" t="s">
        <v>12</v>
      </c>
      <c r="B40" s="16" t="s">
        <v>33</v>
      </c>
      <c r="C40" s="16" t="s">
        <v>39</v>
      </c>
      <c r="D40" s="17">
        <v>13.753299999999999</v>
      </c>
      <c r="E40" s="17">
        <v>1.6126</v>
      </c>
      <c r="F40" s="17">
        <v>0.37319999999999998</v>
      </c>
      <c r="G40" s="17">
        <v>1.1000000000000001E-3</v>
      </c>
      <c r="H40" s="17">
        <v>0</v>
      </c>
      <c r="I40" s="17">
        <f t="shared" si="0"/>
        <v>1.1000000000000001E-3</v>
      </c>
      <c r="J40" s="18">
        <f>I40*D40/G40</f>
        <v>13.753299999999999</v>
      </c>
      <c r="K40" s="18">
        <f t="shared" si="2"/>
        <v>1.6126</v>
      </c>
      <c r="L40" s="18">
        <f t="shared" si="3"/>
        <v>2.8011269984173576E-3</v>
      </c>
      <c r="M40" s="18">
        <f t="shared" si="4"/>
        <v>3.5022490861212223E-2</v>
      </c>
      <c r="N40" s="18">
        <f t="shared" si="4"/>
        <v>4.1064521796798465E-3</v>
      </c>
      <c r="O40" s="18">
        <f t="shared" si="7"/>
        <v>0.25210142985756218</v>
      </c>
      <c r="P40" s="18">
        <f t="shared" si="5"/>
        <v>31.520241775090998</v>
      </c>
      <c r="Q40" s="18">
        <f t="shared" si="6"/>
        <v>3.6958069617118616E-2</v>
      </c>
    </row>
    <row r="41" spans="1:17" ht="15.75" x14ac:dyDescent="0.25">
      <c r="A41" s="6" t="s">
        <v>13</v>
      </c>
      <c r="B41" s="6" t="s">
        <v>33</v>
      </c>
      <c r="C41" s="6" t="s">
        <v>34</v>
      </c>
      <c r="D41" s="12">
        <v>2279.5118000000002</v>
      </c>
      <c r="E41" s="12">
        <v>271.11149999999998</v>
      </c>
      <c r="F41" s="12">
        <v>0.37859999999999999</v>
      </c>
      <c r="G41" s="12">
        <v>0.16139999999999999</v>
      </c>
      <c r="H41" s="12">
        <v>0.31209999999999999</v>
      </c>
      <c r="I41" s="12">
        <f t="shared" si="0"/>
        <v>0.47349999999999998</v>
      </c>
      <c r="J41" s="14">
        <f>I41*D41/G41</f>
        <v>6687.4153488228012</v>
      </c>
      <c r="K41" s="14">
        <f t="shared" si="2"/>
        <v>795.36118494423783</v>
      </c>
      <c r="L41" s="14">
        <f t="shared" si="3"/>
        <v>1.2057578488641989</v>
      </c>
      <c r="M41" s="14">
        <f t="shared" si="4"/>
        <v>17.029363348380166</v>
      </c>
      <c r="N41" s="14">
        <f t="shared" si="4"/>
        <v>2.0253706260368416</v>
      </c>
      <c r="O41" s="14">
        <f t="shared" si="7"/>
        <v>108.5182063977779</v>
      </c>
      <c r="P41" s="14">
        <f t="shared" si="5"/>
        <v>15326.427013542148</v>
      </c>
      <c r="Q41" s="14">
        <f t="shared" si="6"/>
        <v>18.228335634331572</v>
      </c>
    </row>
    <row r="42" spans="1:17" ht="15.75" x14ac:dyDescent="0.25">
      <c r="A42" s="6" t="s">
        <v>13</v>
      </c>
      <c r="B42" s="6" t="s">
        <v>33</v>
      </c>
      <c r="C42" s="15" t="s">
        <v>35</v>
      </c>
      <c r="D42" s="12">
        <v>1392.8239000000001</v>
      </c>
      <c r="E42" s="12">
        <v>147.34450000000001</v>
      </c>
      <c r="F42" s="12">
        <v>0.3367</v>
      </c>
      <c r="G42" s="12">
        <v>0.18540000000000001</v>
      </c>
      <c r="H42" s="13">
        <v>0</v>
      </c>
      <c r="I42" s="12">
        <f t="shared" si="0"/>
        <v>0.18540000000000001</v>
      </c>
      <c r="J42" s="14">
        <f t="shared" ref="J42:J45" si="9">I42*D42/G42</f>
        <v>1392.8238999999999</v>
      </c>
      <c r="K42" s="14">
        <f t="shared" si="2"/>
        <v>147.34450000000001</v>
      </c>
      <c r="L42" s="14">
        <f t="shared" si="3"/>
        <v>0.47211722318779836</v>
      </c>
      <c r="M42" s="14">
        <f t="shared" si="4"/>
        <v>3.5467969366645069</v>
      </c>
      <c r="N42" s="14">
        <f t="shared" si="4"/>
        <v>0.37520968819846034</v>
      </c>
      <c r="O42" s="14">
        <f t="shared" si="7"/>
        <v>42.490550086901848</v>
      </c>
      <c r="P42" s="14">
        <f t="shared" si="5"/>
        <v>3192.1172429980566</v>
      </c>
      <c r="Q42" s="14">
        <f t="shared" si="6"/>
        <v>3.3768871937861431</v>
      </c>
    </row>
    <row r="43" spans="1:17" ht="15.75" x14ac:dyDescent="0.25">
      <c r="A43" s="6" t="s">
        <v>13</v>
      </c>
      <c r="B43" s="6" t="s">
        <v>33</v>
      </c>
      <c r="C43" s="6" t="s">
        <v>36</v>
      </c>
      <c r="D43" s="12">
        <v>859.36300000000006</v>
      </c>
      <c r="E43" s="12">
        <v>111.24209999999999</v>
      </c>
      <c r="F43" s="12">
        <v>0.41199999999999998</v>
      </c>
      <c r="G43" s="12">
        <v>0.26490000000000002</v>
      </c>
      <c r="H43" s="13">
        <v>0</v>
      </c>
      <c r="I43" s="12">
        <f t="shared" si="0"/>
        <v>0.26490000000000002</v>
      </c>
      <c r="J43" s="14">
        <f t="shared" si="9"/>
        <v>859.36300000000006</v>
      </c>
      <c r="K43" s="14">
        <f t="shared" si="2"/>
        <v>111.24209999999999</v>
      </c>
      <c r="L43" s="14">
        <f t="shared" si="3"/>
        <v>0.67456231080068918</v>
      </c>
      <c r="M43" s="14">
        <f t="shared" si="4"/>
        <v>2.1883499097644874</v>
      </c>
      <c r="N43" s="14">
        <f t="shared" si="4"/>
        <v>0.28327568151876686</v>
      </c>
      <c r="O43" s="14">
        <f t="shared" si="7"/>
        <v>60.710607972062029</v>
      </c>
      <c r="P43" s="14">
        <f t="shared" si="5"/>
        <v>1969.5149187880388</v>
      </c>
      <c r="Q43" s="14">
        <f t="shared" si="6"/>
        <v>2.5494811336689018</v>
      </c>
    </row>
    <row r="44" spans="1:17" ht="15.75" x14ac:dyDescent="0.25">
      <c r="A44" s="6" t="s">
        <v>13</v>
      </c>
      <c r="B44" s="6" t="s">
        <v>33</v>
      </c>
      <c r="C44" s="6" t="s">
        <v>37</v>
      </c>
      <c r="D44" s="12">
        <v>368.84539999999998</v>
      </c>
      <c r="E44" s="12">
        <v>46.926400000000001</v>
      </c>
      <c r="F44" s="12">
        <v>0.40500000000000003</v>
      </c>
      <c r="G44" s="12">
        <v>9.7100000000000006E-2</v>
      </c>
      <c r="H44" s="13">
        <v>0</v>
      </c>
      <c r="I44" s="12">
        <f t="shared" si="0"/>
        <v>9.7100000000000006E-2</v>
      </c>
      <c r="J44" s="14">
        <f t="shared" si="9"/>
        <v>368.84539999999998</v>
      </c>
      <c r="K44" s="14">
        <f t="shared" si="2"/>
        <v>46.926400000000001</v>
      </c>
      <c r="L44" s="14">
        <f t="shared" si="3"/>
        <v>0.24726311958756858</v>
      </c>
      <c r="M44" s="14">
        <f t="shared" si="4"/>
        <v>0.93925709834731785</v>
      </c>
      <c r="N44" s="14">
        <f t="shared" si="4"/>
        <v>0.11949709634412027</v>
      </c>
      <c r="O44" s="14">
        <f t="shared" si="7"/>
        <v>22.253680762881174</v>
      </c>
      <c r="P44" s="14">
        <f t="shared" si="5"/>
        <v>845.33138851258616</v>
      </c>
      <c r="Q44" s="14">
        <f t="shared" si="6"/>
        <v>1.0754738670970823</v>
      </c>
    </row>
    <row r="45" spans="1:17" ht="15.75" x14ac:dyDescent="0.25">
      <c r="A45" s="6" t="s">
        <v>13</v>
      </c>
      <c r="B45" s="6" t="s">
        <v>33</v>
      </c>
      <c r="C45" s="6" t="s">
        <v>38</v>
      </c>
      <c r="D45" s="12">
        <v>38.884</v>
      </c>
      <c r="E45" s="12">
        <v>5.1369999999999996</v>
      </c>
      <c r="F45" s="12">
        <v>0.42049999999999998</v>
      </c>
      <c r="G45" s="12">
        <v>7.1000000000000004E-3</v>
      </c>
      <c r="H45" s="13">
        <v>0</v>
      </c>
      <c r="I45" s="12">
        <f t="shared" si="0"/>
        <v>7.1000000000000004E-3</v>
      </c>
      <c r="J45" s="14">
        <f t="shared" si="9"/>
        <v>38.884</v>
      </c>
      <c r="K45" s="14">
        <f t="shared" si="2"/>
        <v>5.1369999999999996</v>
      </c>
      <c r="L45" s="14">
        <f t="shared" si="3"/>
        <v>1.8080001535239313E-2</v>
      </c>
      <c r="M45" s="14">
        <f t="shared" si="4"/>
        <v>9.9017292914964125E-2</v>
      </c>
      <c r="N45" s="14">
        <f t="shared" si="4"/>
        <v>1.3081263082609059E-2</v>
      </c>
      <c r="O45" s="14">
        <f t="shared" si="7"/>
        <v>1.6272001381715382</v>
      </c>
      <c r="P45" s="14">
        <f t="shared" si="5"/>
        <v>89.115563623467722</v>
      </c>
      <c r="Q45" s="14">
        <f t="shared" si="6"/>
        <v>0.11773136774348154</v>
      </c>
    </row>
    <row r="46" spans="1:17" ht="15.75" x14ac:dyDescent="0.25">
      <c r="A46" s="6" t="s">
        <v>13</v>
      </c>
      <c r="B46" s="6" t="s">
        <v>33</v>
      </c>
      <c r="C46" s="12" t="s">
        <v>39</v>
      </c>
      <c r="D46" s="12">
        <v>61.323399999999999</v>
      </c>
      <c r="E46" s="12">
        <v>5.73</v>
      </c>
      <c r="F46" s="12">
        <v>0.2974</v>
      </c>
      <c r="G46" s="12">
        <v>6.7999999999999996E-3</v>
      </c>
      <c r="H46" s="13">
        <v>0</v>
      </c>
      <c r="I46" s="12">
        <f t="shared" si="0"/>
        <v>6.7999999999999996E-3</v>
      </c>
      <c r="J46" s="14">
        <f>I46*D46/G46</f>
        <v>61.323399999999992</v>
      </c>
      <c r="K46" s="14">
        <f t="shared" si="2"/>
        <v>5.73</v>
      </c>
      <c r="L46" s="14">
        <f t="shared" si="3"/>
        <v>1.7316057808398209E-2</v>
      </c>
      <c r="M46" s="14">
        <f t="shared" si="4"/>
        <v>0.15615875579522454</v>
      </c>
      <c r="N46" s="14">
        <f t="shared" si="4"/>
        <v>1.4591325182664965E-2</v>
      </c>
      <c r="O46" s="14">
        <f t="shared" si="7"/>
        <v>1.5584452027558386</v>
      </c>
      <c r="P46" s="14">
        <f t="shared" si="5"/>
        <v>140.54288021570207</v>
      </c>
      <c r="Q46" s="14">
        <f t="shared" si="6"/>
        <v>0.13132192664398468</v>
      </c>
    </row>
    <row r="47" spans="1:17" ht="15.75" x14ac:dyDescent="0.25">
      <c r="A47" s="16" t="s">
        <v>14</v>
      </c>
      <c r="B47" s="16" t="s">
        <v>33</v>
      </c>
      <c r="C47" s="16" t="s">
        <v>34</v>
      </c>
      <c r="D47" s="17">
        <v>1848.8813</v>
      </c>
      <c r="E47" s="17">
        <v>214.8289</v>
      </c>
      <c r="F47" s="17">
        <v>0.36990000000000001</v>
      </c>
      <c r="G47" s="17">
        <v>0.2661</v>
      </c>
      <c r="H47" s="17">
        <v>0.17349999999999999</v>
      </c>
      <c r="I47" s="17">
        <f t="shared" si="0"/>
        <v>0.43959999999999999</v>
      </c>
      <c r="J47" s="18">
        <f t="shared" ref="J47:J50" si="10">I47*D47/G47</f>
        <v>3054.3713621946636</v>
      </c>
      <c r="K47" s="18">
        <f t="shared" si="2"/>
        <v>354.89960330702746</v>
      </c>
      <c r="L47" s="18">
        <f t="shared" si="3"/>
        <v>1.1194322077311551</v>
      </c>
      <c r="M47" s="18">
        <f t="shared" si="4"/>
        <v>7.7778928053057035</v>
      </c>
      <c r="N47" s="18">
        <f t="shared" si="4"/>
        <v>0.90374441868265898</v>
      </c>
      <c r="O47" s="18">
        <f t="shared" si="7"/>
        <v>100.74889869580396</v>
      </c>
      <c r="P47" s="18">
        <f t="shared" si="5"/>
        <v>7000.1035247751324</v>
      </c>
      <c r="Q47" s="18">
        <f t="shared" si="6"/>
        <v>8.1336997681439307</v>
      </c>
    </row>
    <row r="48" spans="1:17" ht="15.75" x14ac:dyDescent="0.25">
      <c r="A48" s="16" t="s">
        <v>14</v>
      </c>
      <c r="B48" s="16" t="s">
        <v>33</v>
      </c>
      <c r="C48" s="19" t="s">
        <v>35</v>
      </c>
      <c r="D48" s="17">
        <v>881.86710000000005</v>
      </c>
      <c r="E48" s="17">
        <v>135.16229999999999</v>
      </c>
      <c r="F48" s="17">
        <v>0.4879</v>
      </c>
      <c r="G48" s="17">
        <v>0.2026</v>
      </c>
      <c r="H48" s="17">
        <v>0</v>
      </c>
      <c r="I48" s="17">
        <f t="shared" si="0"/>
        <v>0.2026</v>
      </c>
      <c r="J48" s="18">
        <f t="shared" si="10"/>
        <v>881.86710000000005</v>
      </c>
      <c r="K48" s="18">
        <f t="shared" si="2"/>
        <v>135.16229999999999</v>
      </c>
      <c r="L48" s="18">
        <f t="shared" si="3"/>
        <v>0.51591666352668786</v>
      </c>
      <c r="M48" s="18">
        <f t="shared" si="4"/>
        <v>2.2456561298418363</v>
      </c>
      <c r="N48" s="18">
        <f t="shared" si="4"/>
        <v>0.3441879706347149</v>
      </c>
      <c r="O48" s="18">
        <f t="shared" si="7"/>
        <v>46.43249971740191</v>
      </c>
      <c r="P48" s="18">
        <f t="shared" si="5"/>
        <v>2021.0905168576528</v>
      </c>
      <c r="Q48" s="18">
        <f t="shared" si="6"/>
        <v>3.0976917357124338</v>
      </c>
    </row>
    <row r="49" spans="1:25" ht="15.75" x14ac:dyDescent="0.25">
      <c r="A49" s="16" t="s">
        <v>14</v>
      </c>
      <c r="B49" s="16" t="s">
        <v>33</v>
      </c>
      <c r="C49" s="16" t="s">
        <v>36</v>
      </c>
      <c r="D49" s="17">
        <v>695.48969999999997</v>
      </c>
      <c r="E49" s="17">
        <v>109.2705</v>
      </c>
      <c r="F49" s="17">
        <v>0.50009999999999999</v>
      </c>
      <c r="G49" s="17">
        <v>0.13519999999999999</v>
      </c>
      <c r="H49" s="17">
        <v>0</v>
      </c>
      <c r="I49" s="17">
        <f t="shared" si="0"/>
        <v>0.13519999999999999</v>
      </c>
      <c r="J49" s="18">
        <f t="shared" si="10"/>
        <v>695.48969999999997</v>
      </c>
      <c r="K49" s="18">
        <f t="shared" si="2"/>
        <v>109.2705</v>
      </c>
      <c r="L49" s="18">
        <f t="shared" si="3"/>
        <v>0.34428397289638796</v>
      </c>
      <c r="M49" s="18">
        <f t="shared" si="4"/>
        <v>1.7710499779919897</v>
      </c>
      <c r="N49" s="18">
        <f t="shared" si="4"/>
        <v>0.27825504334596718</v>
      </c>
      <c r="O49" s="18">
        <f t="shared" si="7"/>
        <v>30.985557560674916</v>
      </c>
      <c r="P49" s="18">
        <f t="shared" si="5"/>
        <v>1593.9449801927906</v>
      </c>
      <c r="Q49" s="18">
        <f t="shared" si="6"/>
        <v>2.5042953901137048</v>
      </c>
    </row>
    <row r="50" spans="1:25" ht="15.75" x14ac:dyDescent="0.25">
      <c r="A50" s="16" t="s">
        <v>14</v>
      </c>
      <c r="B50" s="16" t="s">
        <v>33</v>
      </c>
      <c r="C50" s="16" t="s">
        <v>37</v>
      </c>
      <c r="D50" s="17">
        <v>145.24420000000001</v>
      </c>
      <c r="E50" s="17">
        <v>24.359200000000001</v>
      </c>
      <c r="F50" s="17">
        <v>0.53380000000000005</v>
      </c>
      <c r="G50" s="17">
        <v>2.4299999999999999E-2</v>
      </c>
      <c r="H50" s="17">
        <v>0</v>
      </c>
      <c r="I50" s="17">
        <f t="shared" si="0"/>
        <v>2.4299999999999999E-2</v>
      </c>
      <c r="J50" s="18">
        <f t="shared" si="10"/>
        <v>145.24420000000001</v>
      </c>
      <c r="K50" s="18">
        <f t="shared" si="2"/>
        <v>24.359200000000005</v>
      </c>
      <c r="L50" s="18">
        <f t="shared" si="3"/>
        <v>6.1879441874128902E-2</v>
      </c>
      <c r="M50" s="18">
        <f t="shared" si="4"/>
        <v>0.36986131816684581</v>
      </c>
      <c r="N50" s="18">
        <f t="shared" si="4"/>
        <v>6.203019343622556E-2</v>
      </c>
      <c r="O50" s="18">
        <f t="shared" si="7"/>
        <v>5.5691497686716014</v>
      </c>
      <c r="P50" s="18">
        <f t="shared" si="5"/>
        <v>332.87518635016124</v>
      </c>
      <c r="Q50" s="18">
        <f t="shared" si="6"/>
        <v>0.55827174092603005</v>
      </c>
    </row>
    <row r="51" spans="1:25" ht="15.75" x14ac:dyDescent="0.25">
      <c r="A51" s="16" t="s">
        <v>14</v>
      </c>
      <c r="B51" s="16" t="s">
        <v>33</v>
      </c>
      <c r="C51" s="16" t="s">
        <v>38</v>
      </c>
      <c r="D51" s="17">
        <v>38.4071</v>
      </c>
      <c r="E51" s="17">
        <v>5.218</v>
      </c>
      <c r="F51" s="17">
        <v>0.4325</v>
      </c>
      <c r="G51" s="17">
        <v>4.5999999999999999E-3</v>
      </c>
      <c r="H51" s="17">
        <v>0</v>
      </c>
      <c r="I51" s="17">
        <f t="shared" si="0"/>
        <v>4.5999999999999999E-3</v>
      </c>
      <c r="J51" s="18">
        <f>I51*D51/G51</f>
        <v>38.4071</v>
      </c>
      <c r="K51" s="18">
        <f t="shared" si="2"/>
        <v>5.218</v>
      </c>
      <c r="L51" s="18">
        <f t="shared" si="3"/>
        <v>1.1713803811563497E-2</v>
      </c>
      <c r="M51" s="18">
        <f t="shared" si="4"/>
        <v>9.7802877037195729E-2</v>
      </c>
      <c r="N51" s="18">
        <f t="shared" si="4"/>
        <v>1.3287527888856157E-2</v>
      </c>
      <c r="O51" s="18">
        <f t="shared" si="7"/>
        <v>1.0542423430407148</v>
      </c>
      <c r="P51" s="18">
        <f t="shared" si="5"/>
        <v>88.022589333476148</v>
      </c>
      <c r="Q51" s="18">
        <f t="shared" si="6"/>
        <v>0.11958775099970539</v>
      </c>
    </row>
    <row r="52" spans="1:25" ht="15.75" x14ac:dyDescent="0.25">
      <c r="A52" s="16" t="s">
        <v>14</v>
      </c>
      <c r="B52" s="16" t="s">
        <v>33</v>
      </c>
      <c r="C52" s="17" t="s">
        <v>39</v>
      </c>
      <c r="D52" s="17">
        <v>55.459699999999998</v>
      </c>
      <c r="E52" s="17">
        <v>5.4692999999999996</v>
      </c>
      <c r="F52" s="17">
        <v>0.31390000000000001</v>
      </c>
      <c r="G52" s="17">
        <v>3.5999999999999999E-3</v>
      </c>
      <c r="H52" s="17">
        <v>0</v>
      </c>
      <c r="I52" s="17">
        <f t="shared" si="0"/>
        <v>3.5999999999999999E-3</v>
      </c>
      <c r="J52" s="18">
        <f>I52*D52/G52</f>
        <v>55.459699999999998</v>
      </c>
      <c r="K52" s="18">
        <f t="shared" si="2"/>
        <v>5.4692999999999996</v>
      </c>
      <c r="L52" s="18">
        <f t="shared" si="3"/>
        <v>9.167324722093171E-3</v>
      </c>
      <c r="M52" s="18">
        <f t="shared" si="4"/>
        <v>0.1412269663582974</v>
      </c>
      <c r="N52" s="18">
        <f t="shared" si="4"/>
        <v>1.3927458084040049E-2</v>
      </c>
      <c r="O52" s="18">
        <f t="shared" si="7"/>
        <v>0.82505922498838546</v>
      </c>
      <c r="P52" s="18">
        <f t="shared" si="5"/>
        <v>127.10426972246768</v>
      </c>
      <c r="Q52" s="18">
        <f t="shared" si="6"/>
        <v>0.12534712275636045</v>
      </c>
    </row>
    <row r="57" spans="1:25" x14ac:dyDescent="0.25">
      <c r="A57" s="2" t="s">
        <v>41</v>
      </c>
    </row>
    <row r="58" spans="1:25" ht="15.75" x14ac:dyDescent="0.25">
      <c r="A58" s="3" t="s">
        <v>42</v>
      </c>
      <c r="B58" s="3"/>
      <c r="C58" s="3"/>
      <c r="D58" s="3"/>
      <c r="E58" s="3"/>
      <c r="F58" s="3"/>
      <c r="G58" s="3"/>
      <c r="H58" s="3"/>
      <c r="I58" s="3"/>
    </row>
    <row r="59" spans="1:25" ht="15.75" x14ac:dyDescent="0.25">
      <c r="A59" s="4" t="s">
        <v>43</v>
      </c>
      <c r="B59" s="4"/>
      <c r="C59" s="4"/>
      <c r="D59" s="4"/>
      <c r="E59" s="4"/>
      <c r="F59" s="4"/>
      <c r="G59" s="4"/>
      <c r="H59" s="4"/>
      <c r="I59" s="4"/>
      <c r="J59" s="5"/>
    </row>
    <row r="60" spans="1:25" ht="15.75" x14ac:dyDescent="0.25">
      <c r="A60" s="4" t="s">
        <v>44</v>
      </c>
      <c r="B60" s="4"/>
      <c r="C60" s="4"/>
      <c r="D60" s="4"/>
      <c r="E60" s="4"/>
      <c r="F60" s="4"/>
      <c r="G60" s="4"/>
      <c r="H60" s="4"/>
      <c r="I60" s="4"/>
    </row>
    <row r="61" spans="1:25" ht="15.75" x14ac:dyDescent="0.25">
      <c r="A61" s="4" t="s">
        <v>45</v>
      </c>
      <c r="B61" s="4"/>
      <c r="C61" s="4"/>
      <c r="D61" s="4"/>
      <c r="E61" s="4"/>
      <c r="F61" s="4"/>
      <c r="G61" s="4"/>
      <c r="H61" s="4"/>
      <c r="I61" s="4"/>
    </row>
    <row r="62" spans="1:25" ht="15.75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25" ht="15.75" x14ac:dyDescent="0.25">
      <c r="A63" s="174" t="s">
        <v>63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</row>
    <row r="64" spans="1:25" ht="47.25" x14ac:dyDescent="0.25">
      <c r="A64" s="177" t="s">
        <v>47</v>
      </c>
      <c r="B64" s="178"/>
      <c r="C64" s="38" t="s">
        <v>48</v>
      </c>
      <c r="D64" s="179" t="s">
        <v>49</v>
      </c>
      <c r="E64" s="179"/>
      <c r="F64" s="179"/>
      <c r="G64" s="179"/>
      <c r="H64" s="180" t="s">
        <v>50</v>
      </c>
      <c r="I64" s="180"/>
      <c r="J64" s="180"/>
      <c r="K64" s="180"/>
      <c r="L64" s="181" t="s">
        <v>51</v>
      </c>
      <c r="M64" s="181"/>
      <c r="N64" s="181"/>
      <c r="O64" s="181"/>
      <c r="P64" s="182" t="s">
        <v>52</v>
      </c>
      <c r="Q64" s="182"/>
      <c r="R64" s="182"/>
      <c r="S64" s="182"/>
      <c r="T64" s="173" t="s">
        <v>53</v>
      </c>
      <c r="U64" s="173"/>
      <c r="V64" s="173"/>
      <c r="W64" s="173"/>
      <c r="X64" s="20" t="s">
        <v>54</v>
      </c>
      <c r="Y64" s="21" t="s">
        <v>55</v>
      </c>
    </row>
    <row r="65" spans="1:25" ht="31.5" x14ac:dyDescent="0.25">
      <c r="A65" s="22" t="s">
        <v>56</v>
      </c>
      <c r="B65" s="23" t="s">
        <v>17</v>
      </c>
      <c r="C65" s="24" t="s">
        <v>57</v>
      </c>
      <c r="D65" s="25" t="s">
        <v>57</v>
      </c>
      <c r="E65" s="25" t="s">
        <v>58</v>
      </c>
      <c r="F65" s="25" t="s">
        <v>59</v>
      </c>
      <c r="G65" s="25" t="s">
        <v>60</v>
      </c>
      <c r="H65" s="26" t="s">
        <v>57</v>
      </c>
      <c r="I65" s="26" t="s">
        <v>58</v>
      </c>
      <c r="J65" s="26" t="s">
        <v>59</v>
      </c>
      <c r="K65" s="26" t="s">
        <v>60</v>
      </c>
      <c r="L65" s="27" t="s">
        <v>57</v>
      </c>
      <c r="M65" s="27" t="s">
        <v>58</v>
      </c>
      <c r="N65" s="27" t="s">
        <v>59</v>
      </c>
      <c r="O65" s="27" t="s">
        <v>60</v>
      </c>
      <c r="P65" s="28" t="s">
        <v>57</v>
      </c>
      <c r="Q65" s="28" t="s">
        <v>58</v>
      </c>
      <c r="R65" s="28" t="s">
        <v>59</v>
      </c>
      <c r="S65" s="28" t="s">
        <v>60</v>
      </c>
      <c r="T65" s="29" t="s">
        <v>57</v>
      </c>
      <c r="U65" s="29" t="s">
        <v>58</v>
      </c>
      <c r="V65" s="29" t="s">
        <v>59</v>
      </c>
      <c r="W65" s="29" t="s">
        <v>60</v>
      </c>
      <c r="X65" s="30" t="s">
        <v>61</v>
      </c>
      <c r="Y65" s="31" t="s">
        <v>61</v>
      </c>
    </row>
    <row r="66" spans="1:25" ht="15.75" x14ac:dyDescent="0.25">
      <c r="A66" s="32" t="s">
        <v>10</v>
      </c>
      <c r="B66" s="32" t="s">
        <v>62</v>
      </c>
      <c r="C66" s="33"/>
      <c r="D66" s="33"/>
      <c r="E66" s="33">
        <v>88</v>
      </c>
      <c r="F66" s="33"/>
      <c r="G66" s="33">
        <v>58</v>
      </c>
      <c r="H66" s="33"/>
      <c r="I66" s="33">
        <v>0.34</v>
      </c>
      <c r="J66" s="33"/>
      <c r="K66" s="33">
        <v>0.26</v>
      </c>
      <c r="L66" s="33"/>
      <c r="M66" s="33">
        <f>I66+E66</f>
        <v>88.34</v>
      </c>
      <c r="N66" s="33"/>
      <c r="O66" s="33">
        <f t="shared" ref="N66:O70" si="11">K66+G66</f>
        <v>58.26</v>
      </c>
      <c r="P66" s="33"/>
      <c r="Q66" s="32">
        <v>30.18</v>
      </c>
      <c r="R66" s="32"/>
      <c r="S66" s="32">
        <v>46</v>
      </c>
      <c r="T66" s="34"/>
      <c r="U66" s="35">
        <f>((Q66/I66)*M66)/(100*90)</f>
        <v>0.87127490196078416</v>
      </c>
      <c r="V66" s="34"/>
      <c r="W66" s="35">
        <f t="shared" ref="U66:W70" si="12">((S66/K66)*O66)/(100*90)</f>
        <v>1.1452820512820512</v>
      </c>
      <c r="X66" s="36">
        <f>T66+U66+V66+W66</f>
        <v>2.0165569532428353</v>
      </c>
      <c r="Y66" s="32">
        <f>L66+M66+N66+O66</f>
        <v>146.6</v>
      </c>
    </row>
    <row r="67" spans="1:25" ht="15.75" x14ac:dyDescent="0.25">
      <c r="A67" s="32" t="s">
        <v>11</v>
      </c>
      <c r="B67" s="32" t="s">
        <v>62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2"/>
      <c r="R67" s="32"/>
      <c r="S67" s="32"/>
      <c r="T67" s="34"/>
      <c r="U67" s="35"/>
      <c r="V67" s="34"/>
      <c r="W67" s="34"/>
      <c r="X67" s="36"/>
      <c r="Y67" s="32"/>
    </row>
    <row r="68" spans="1:25" ht="15.75" x14ac:dyDescent="0.25">
      <c r="A68" s="32" t="s">
        <v>12</v>
      </c>
      <c r="B68" s="32" t="s">
        <v>62</v>
      </c>
      <c r="C68" s="33">
        <v>122</v>
      </c>
      <c r="D68" s="33">
        <v>4.2</v>
      </c>
      <c r="E68" s="33"/>
      <c r="F68" s="33">
        <v>0.42</v>
      </c>
      <c r="G68" s="33"/>
      <c r="H68" s="33">
        <v>0.28999999999999998</v>
      </c>
      <c r="I68" s="33"/>
      <c r="J68" s="33">
        <v>0.06</v>
      </c>
      <c r="K68" s="33"/>
      <c r="L68" s="33">
        <f>H68+D68</f>
        <v>4.49</v>
      </c>
      <c r="M68" s="33"/>
      <c r="N68" s="33">
        <f t="shared" si="11"/>
        <v>0.48</v>
      </c>
      <c r="O68" s="33"/>
      <c r="P68" s="37">
        <v>35.53</v>
      </c>
      <c r="Q68" s="32"/>
      <c r="R68" s="32">
        <v>12.84</v>
      </c>
      <c r="S68" s="32"/>
      <c r="T68" s="35">
        <f t="shared" ref="T68:T70" si="13">((P68/H68)*L68)/(100*90)</f>
        <v>6.1122490421455948E-2</v>
      </c>
      <c r="U68" s="35"/>
      <c r="V68" s="35">
        <f t="shared" si="12"/>
        <v>1.1413333333333333E-2</v>
      </c>
      <c r="W68" s="34"/>
      <c r="X68" s="36">
        <f>T68+U68+V68+W68</f>
        <v>7.2535823754789286E-2</v>
      </c>
      <c r="Y68" s="32">
        <f>L68+M68+N68+O68</f>
        <v>4.9700000000000006</v>
      </c>
    </row>
    <row r="69" spans="1:25" ht="15.75" x14ac:dyDescent="0.25">
      <c r="A69" s="32" t="s">
        <v>13</v>
      </c>
      <c r="B69" s="32" t="s">
        <v>62</v>
      </c>
      <c r="C69" s="33">
        <v>144</v>
      </c>
      <c r="D69" s="33">
        <v>6</v>
      </c>
      <c r="E69" s="33"/>
      <c r="F69" s="33">
        <v>62</v>
      </c>
      <c r="G69" s="32"/>
      <c r="H69" s="33">
        <v>0.24</v>
      </c>
      <c r="I69" s="33"/>
      <c r="J69" s="33">
        <v>0.23</v>
      </c>
      <c r="K69" s="32"/>
      <c r="L69" s="33">
        <f>H69+D69</f>
        <v>6.24</v>
      </c>
      <c r="M69" s="33"/>
      <c r="N69" s="33">
        <f>F69+J69</f>
        <v>62.23</v>
      </c>
      <c r="O69" s="33"/>
      <c r="P69" s="37">
        <v>25.56</v>
      </c>
      <c r="Q69" s="32"/>
      <c r="R69" s="32">
        <v>34.32</v>
      </c>
      <c r="S69" s="32"/>
      <c r="T69" s="35">
        <f t="shared" si="13"/>
        <v>7.3840000000000003E-2</v>
      </c>
      <c r="U69" s="34"/>
      <c r="V69" s="35">
        <f t="shared" si="12"/>
        <v>1.0317553623188405</v>
      </c>
      <c r="W69" s="35"/>
      <c r="X69" s="36">
        <f>T69+U69+V69+W69</f>
        <v>1.1055953623188404</v>
      </c>
      <c r="Y69" s="32">
        <f>L69+M69+N69+O69</f>
        <v>68.47</v>
      </c>
    </row>
    <row r="70" spans="1:25" ht="15.75" x14ac:dyDescent="0.25">
      <c r="A70" s="32" t="s">
        <v>14</v>
      </c>
      <c r="B70" s="32" t="s">
        <v>62</v>
      </c>
      <c r="C70" s="33">
        <v>84</v>
      </c>
      <c r="D70" s="33">
        <v>4</v>
      </c>
      <c r="E70" s="33">
        <v>20</v>
      </c>
      <c r="F70" s="33">
        <v>86</v>
      </c>
      <c r="G70" s="33">
        <v>31</v>
      </c>
      <c r="H70" s="33">
        <v>0.17</v>
      </c>
      <c r="I70" s="33">
        <v>0.28000000000000003</v>
      </c>
      <c r="J70" s="33">
        <v>0.09</v>
      </c>
      <c r="K70" s="33">
        <v>0.43</v>
      </c>
      <c r="L70" s="33">
        <f>H70+D70</f>
        <v>4.17</v>
      </c>
      <c r="M70" s="33">
        <f t="shared" ref="M70" si="14">I70+E70</f>
        <v>20.28</v>
      </c>
      <c r="N70" s="33">
        <f t="shared" si="11"/>
        <v>86.09</v>
      </c>
      <c r="O70" s="33">
        <f t="shared" si="11"/>
        <v>31.43</v>
      </c>
      <c r="P70" s="37">
        <v>20.350000000000001</v>
      </c>
      <c r="Q70" s="32">
        <v>21.92</v>
      </c>
      <c r="R70" s="32">
        <v>24.08</v>
      </c>
      <c r="S70" s="32">
        <v>81.239999999999995</v>
      </c>
      <c r="T70" s="35">
        <f t="shared" si="13"/>
        <v>5.5463725490196077E-2</v>
      </c>
      <c r="U70" s="35">
        <f t="shared" si="12"/>
        <v>0.17640380952380952</v>
      </c>
      <c r="V70" s="35">
        <f t="shared" si="12"/>
        <v>2.5593175308641976</v>
      </c>
      <c r="W70" s="35">
        <f t="shared" si="12"/>
        <v>0.65978635658914719</v>
      </c>
      <c r="X70" s="36">
        <f>T70+U70+V70+W70</f>
        <v>3.45097142246735</v>
      </c>
      <c r="Y70" s="32">
        <f>L70+M70+N70+O70</f>
        <v>141.97</v>
      </c>
    </row>
  </sheetData>
  <mergeCells count="11">
    <mergeCell ref="T64:W64"/>
    <mergeCell ref="A63:Y63"/>
    <mergeCell ref="C2:E2"/>
    <mergeCell ref="F2:H2"/>
    <mergeCell ref="A1:H1"/>
    <mergeCell ref="A27:Q27"/>
    <mergeCell ref="A64:B64"/>
    <mergeCell ref="D64:G64"/>
    <mergeCell ref="H64:K64"/>
    <mergeCell ref="L64:O64"/>
    <mergeCell ref="P64:S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workbookViewId="0">
      <selection activeCell="B3" sqref="B3"/>
    </sheetView>
  </sheetViews>
  <sheetFormatPr defaultRowHeight="15" x14ac:dyDescent="0.25"/>
  <cols>
    <col min="1" max="1" width="9.140625" style="5"/>
    <col min="2" max="2" width="10.85546875" style="5" customWidth="1"/>
    <col min="3" max="4" width="11.140625" style="5" bestFit="1" customWidth="1"/>
    <col min="5" max="6" width="12.140625" style="5" bestFit="1" customWidth="1"/>
    <col min="7" max="8" width="12" style="5" bestFit="1" customWidth="1"/>
    <col min="9" max="11" width="10" style="5" bestFit="1" customWidth="1"/>
    <col min="12" max="12" width="8.5703125" style="5" bestFit="1" customWidth="1"/>
    <col min="13" max="14" width="9.5703125" style="5" bestFit="1" customWidth="1"/>
    <col min="15" max="15" width="10.28515625" style="5" bestFit="1" customWidth="1"/>
    <col min="16" max="19" width="9.28515625" style="5" bestFit="1" customWidth="1"/>
    <col min="20" max="20" width="10" style="5" bestFit="1" customWidth="1"/>
    <col min="21" max="21" width="9.28515625" style="5" bestFit="1" customWidth="1"/>
    <col min="22" max="22" width="9.5703125" style="5" bestFit="1" customWidth="1"/>
    <col min="23" max="23" width="9.28515625" style="5" bestFit="1" customWidth="1"/>
    <col min="24" max="16384" width="9.140625" style="5"/>
  </cols>
  <sheetData>
    <row r="1" spans="1:23" s="4" customFormat="1" ht="15.75" x14ac:dyDescent="0.25">
      <c r="A1" s="188" t="s">
        <v>47</v>
      </c>
      <c r="B1" s="189"/>
      <c r="C1" s="186" t="s">
        <v>95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7"/>
    </row>
    <row r="2" spans="1:23" ht="15.75" thickBot="1" x14ac:dyDescent="0.3">
      <c r="A2" s="114" t="s">
        <v>2</v>
      </c>
      <c r="B2" s="69" t="s">
        <v>130</v>
      </c>
      <c r="C2" s="62" t="s">
        <v>64</v>
      </c>
      <c r="D2" s="62" t="s">
        <v>65</v>
      </c>
      <c r="E2" s="62" t="s">
        <v>66</v>
      </c>
      <c r="F2" s="62" t="s">
        <v>67</v>
      </c>
      <c r="G2" s="62" t="s">
        <v>68</v>
      </c>
      <c r="H2" s="62" t="s">
        <v>69</v>
      </c>
      <c r="I2" s="63">
        <v>43328</v>
      </c>
      <c r="J2" s="63">
        <v>43334</v>
      </c>
      <c r="K2" s="63">
        <v>43342</v>
      </c>
      <c r="L2" s="63">
        <v>43349</v>
      </c>
      <c r="M2" s="63">
        <v>43357</v>
      </c>
      <c r="N2" s="63">
        <v>43369</v>
      </c>
      <c r="O2" s="64">
        <v>43606</v>
      </c>
      <c r="P2" s="64">
        <v>43627</v>
      </c>
      <c r="Q2" s="64">
        <v>43648</v>
      </c>
      <c r="R2" s="64">
        <v>43662</v>
      </c>
      <c r="S2" s="64">
        <v>43682</v>
      </c>
      <c r="T2" s="64">
        <v>43695</v>
      </c>
      <c r="U2" s="64">
        <v>43713</v>
      </c>
      <c r="V2" s="64">
        <v>43730</v>
      </c>
      <c r="W2" s="65">
        <v>43741</v>
      </c>
    </row>
    <row r="3" spans="1:23" x14ac:dyDescent="0.25">
      <c r="A3" s="183" t="s">
        <v>10</v>
      </c>
      <c r="B3" s="46" t="s">
        <v>70</v>
      </c>
      <c r="C3" s="47">
        <v>28</v>
      </c>
      <c r="D3" s="47">
        <v>28.5</v>
      </c>
      <c r="E3" s="47">
        <v>30</v>
      </c>
      <c r="F3" s="47">
        <v>30.5</v>
      </c>
      <c r="G3" s="47">
        <v>32</v>
      </c>
      <c r="H3" s="47">
        <v>31</v>
      </c>
      <c r="I3" s="47">
        <v>33</v>
      </c>
      <c r="J3" s="47">
        <v>35.5</v>
      </c>
      <c r="K3" s="47">
        <v>35.5</v>
      </c>
      <c r="L3" s="47">
        <v>35</v>
      </c>
      <c r="M3" s="47">
        <v>35.5</v>
      </c>
      <c r="N3" s="47">
        <v>36</v>
      </c>
      <c r="O3" s="48">
        <v>42</v>
      </c>
      <c r="P3" s="48">
        <v>43.5</v>
      </c>
      <c r="Q3" s="48">
        <v>46</v>
      </c>
      <c r="R3" s="48">
        <v>46.5</v>
      </c>
      <c r="S3" s="48">
        <v>44</v>
      </c>
      <c r="T3" s="48">
        <v>46</v>
      </c>
      <c r="U3" s="48">
        <v>46</v>
      </c>
      <c r="V3" s="48">
        <v>46.5</v>
      </c>
      <c r="W3" s="49">
        <v>48</v>
      </c>
    </row>
    <row r="4" spans="1:23" x14ac:dyDescent="0.25">
      <c r="A4" s="184"/>
      <c r="B4" s="43" t="s">
        <v>71</v>
      </c>
      <c r="C4" s="45">
        <v>32.5</v>
      </c>
      <c r="D4" s="45">
        <v>31.5</v>
      </c>
      <c r="E4" s="45">
        <v>33</v>
      </c>
      <c r="F4" s="45">
        <v>35.5</v>
      </c>
      <c r="G4" s="45">
        <v>33</v>
      </c>
      <c r="H4" s="45">
        <v>34.5</v>
      </c>
      <c r="I4" s="45">
        <v>35.5</v>
      </c>
      <c r="J4" s="45">
        <v>38</v>
      </c>
      <c r="K4" s="45">
        <v>39</v>
      </c>
      <c r="L4" s="45">
        <v>40</v>
      </c>
      <c r="M4" s="45">
        <v>39.5</v>
      </c>
      <c r="N4" s="45">
        <v>40</v>
      </c>
      <c r="O4" s="45">
        <v>45.7</v>
      </c>
      <c r="P4" s="45">
        <v>47.5</v>
      </c>
      <c r="Q4" s="45">
        <v>49.5</v>
      </c>
      <c r="R4" s="45">
        <v>50</v>
      </c>
      <c r="S4" s="45">
        <v>46</v>
      </c>
      <c r="T4" s="45">
        <v>49.5</v>
      </c>
      <c r="U4" s="45">
        <v>48</v>
      </c>
      <c r="V4" s="45">
        <v>50</v>
      </c>
      <c r="W4" s="50">
        <v>51</v>
      </c>
    </row>
    <row r="5" spans="1:23" x14ac:dyDescent="0.25">
      <c r="A5" s="184"/>
      <c r="B5" s="40" t="s">
        <v>72</v>
      </c>
      <c r="C5" s="42">
        <v>34.5</v>
      </c>
      <c r="D5" s="42">
        <v>34.200000000000003</v>
      </c>
      <c r="E5" s="42">
        <v>35.5</v>
      </c>
      <c r="F5" s="42">
        <v>36</v>
      </c>
      <c r="G5" s="42">
        <v>35</v>
      </c>
      <c r="H5" s="42">
        <v>36.5</v>
      </c>
      <c r="I5" s="42">
        <v>37</v>
      </c>
      <c r="J5" s="42">
        <v>38.5</v>
      </c>
      <c r="K5" s="42">
        <v>40</v>
      </c>
      <c r="L5" s="42">
        <v>40</v>
      </c>
      <c r="M5" s="42">
        <v>41</v>
      </c>
      <c r="N5" s="42">
        <v>40.5</v>
      </c>
      <c r="O5" s="44">
        <v>46.7</v>
      </c>
      <c r="P5" s="44">
        <v>49.5</v>
      </c>
      <c r="Q5" s="44">
        <v>51</v>
      </c>
      <c r="R5" s="44">
        <v>51.5</v>
      </c>
      <c r="S5" s="44">
        <v>44.5</v>
      </c>
      <c r="T5" s="44">
        <v>51</v>
      </c>
      <c r="U5" s="44">
        <v>51</v>
      </c>
      <c r="V5" s="44">
        <v>52</v>
      </c>
      <c r="W5" s="51">
        <v>52.5</v>
      </c>
    </row>
    <row r="6" spans="1:23" x14ac:dyDescent="0.25">
      <c r="A6" s="184"/>
      <c r="B6" s="43" t="s">
        <v>73</v>
      </c>
      <c r="C6" s="45">
        <v>35</v>
      </c>
      <c r="D6" s="45">
        <v>33</v>
      </c>
      <c r="E6" s="45">
        <v>34</v>
      </c>
      <c r="F6" s="45">
        <v>35</v>
      </c>
      <c r="G6" s="45">
        <v>35</v>
      </c>
      <c r="H6" s="45">
        <v>35.5</v>
      </c>
      <c r="I6" s="45">
        <v>37</v>
      </c>
      <c r="J6" s="45">
        <v>38</v>
      </c>
      <c r="K6" s="45">
        <v>39</v>
      </c>
      <c r="L6" s="45">
        <v>39.5</v>
      </c>
      <c r="M6" s="45">
        <v>40.5</v>
      </c>
      <c r="N6" s="45">
        <v>41</v>
      </c>
      <c r="O6" s="45">
        <v>46.7</v>
      </c>
      <c r="P6" s="45">
        <v>48</v>
      </c>
      <c r="Q6" s="45">
        <v>49.5</v>
      </c>
      <c r="R6" s="45">
        <v>49.5</v>
      </c>
      <c r="S6" s="45">
        <v>45</v>
      </c>
      <c r="T6" s="45">
        <v>50</v>
      </c>
      <c r="U6" s="45">
        <v>50</v>
      </c>
      <c r="V6" s="45">
        <v>50.5</v>
      </c>
      <c r="W6" s="50">
        <v>51</v>
      </c>
    </row>
    <row r="7" spans="1:23" ht="15.75" thickBot="1" x14ac:dyDescent="0.3">
      <c r="A7" s="185"/>
      <c r="B7" s="52" t="s">
        <v>74</v>
      </c>
      <c r="C7" s="53">
        <v>32</v>
      </c>
      <c r="D7" s="53">
        <v>32</v>
      </c>
      <c r="E7" s="53">
        <v>33</v>
      </c>
      <c r="F7" s="53">
        <v>35</v>
      </c>
      <c r="G7" s="53">
        <v>34.5</v>
      </c>
      <c r="H7" s="53">
        <v>35</v>
      </c>
      <c r="I7" s="53">
        <v>36</v>
      </c>
      <c r="J7" s="53">
        <v>37</v>
      </c>
      <c r="K7" s="53">
        <v>38</v>
      </c>
      <c r="L7" s="53">
        <v>38.5</v>
      </c>
      <c r="M7" s="53">
        <v>38.5</v>
      </c>
      <c r="N7" s="53">
        <v>40</v>
      </c>
      <c r="O7" s="54">
        <v>44.6</v>
      </c>
      <c r="P7" s="54">
        <v>47</v>
      </c>
      <c r="Q7" s="54">
        <v>48</v>
      </c>
      <c r="R7" s="54">
        <v>48</v>
      </c>
      <c r="S7" s="54">
        <v>46</v>
      </c>
      <c r="T7" s="54">
        <v>48.5</v>
      </c>
      <c r="U7" s="54">
        <v>47</v>
      </c>
      <c r="V7" s="54">
        <v>49</v>
      </c>
      <c r="W7" s="55">
        <v>48.5</v>
      </c>
    </row>
    <row r="8" spans="1:23" x14ac:dyDescent="0.25">
      <c r="A8" s="183" t="s">
        <v>11</v>
      </c>
      <c r="B8" s="56" t="s">
        <v>75</v>
      </c>
      <c r="C8" s="57">
        <v>18.5</v>
      </c>
      <c r="D8" s="57">
        <v>19</v>
      </c>
      <c r="E8" s="57">
        <v>20.5</v>
      </c>
      <c r="F8" s="57">
        <v>20</v>
      </c>
      <c r="G8" s="57">
        <v>20</v>
      </c>
      <c r="H8" s="57">
        <v>21</v>
      </c>
      <c r="I8" s="57">
        <v>23</v>
      </c>
      <c r="J8" s="57">
        <v>23.5</v>
      </c>
      <c r="K8" s="57">
        <v>24.5</v>
      </c>
      <c r="L8" s="57">
        <v>26</v>
      </c>
      <c r="M8" s="57">
        <v>24.5</v>
      </c>
      <c r="N8" s="57">
        <v>26</v>
      </c>
      <c r="O8" s="57">
        <v>36.5</v>
      </c>
      <c r="P8" s="57">
        <v>35.5</v>
      </c>
      <c r="Q8" s="57">
        <v>35</v>
      </c>
      <c r="R8" s="57">
        <v>36</v>
      </c>
      <c r="S8" s="57">
        <v>33.5</v>
      </c>
      <c r="T8" s="57">
        <v>35.5</v>
      </c>
      <c r="U8" s="57">
        <v>33.5</v>
      </c>
      <c r="V8" s="57">
        <v>34.5</v>
      </c>
      <c r="W8" s="58">
        <v>37</v>
      </c>
    </row>
    <row r="9" spans="1:23" x14ac:dyDescent="0.25">
      <c r="A9" s="184"/>
      <c r="B9" s="40" t="s">
        <v>76</v>
      </c>
      <c r="C9" s="42">
        <v>20</v>
      </c>
      <c r="D9" s="42">
        <v>20</v>
      </c>
      <c r="E9" s="42">
        <v>20.5</v>
      </c>
      <c r="F9" s="42">
        <v>20</v>
      </c>
      <c r="G9" s="42">
        <v>20</v>
      </c>
      <c r="H9" s="42">
        <v>21.5</v>
      </c>
      <c r="I9" s="42">
        <v>23</v>
      </c>
      <c r="J9" s="42">
        <v>25</v>
      </c>
      <c r="K9" s="42">
        <v>26.5</v>
      </c>
      <c r="L9" s="42">
        <v>27.5</v>
      </c>
      <c r="M9" s="42">
        <v>26.5</v>
      </c>
      <c r="N9" s="42">
        <v>28.5</v>
      </c>
      <c r="O9" s="44">
        <v>35</v>
      </c>
      <c r="P9" s="44">
        <v>38.5</v>
      </c>
      <c r="Q9" s="44">
        <v>37</v>
      </c>
      <c r="R9" s="44">
        <v>39.5</v>
      </c>
      <c r="S9" s="44">
        <v>34.5</v>
      </c>
      <c r="T9" s="44">
        <v>38.5</v>
      </c>
      <c r="U9" s="44">
        <v>36.5</v>
      </c>
      <c r="V9" s="44">
        <v>36.5</v>
      </c>
      <c r="W9" s="51">
        <v>37</v>
      </c>
    </row>
    <row r="10" spans="1:23" x14ac:dyDescent="0.25">
      <c r="A10" s="184"/>
      <c r="B10" s="43" t="s">
        <v>77</v>
      </c>
      <c r="C10" s="45">
        <v>21</v>
      </c>
      <c r="D10" s="45">
        <v>22.5</v>
      </c>
      <c r="E10" s="45">
        <v>21.5</v>
      </c>
      <c r="F10" s="45">
        <v>19</v>
      </c>
      <c r="G10" s="45">
        <v>21</v>
      </c>
      <c r="H10" s="45">
        <v>22</v>
      </c>
      <c r="I10" s="45">
        <v>24</v>
      </c>
      <c r="J10" s="45">
        <v>24.5</v>
      </c>
      <c r="K10" s="45">
        <v>27</v>
      </c>
      <c r="L10" s="45">
        <v>28.5</v>
      </c>
      <c r="M10" s="45">
        <v>28</v>
      </c>
      <c r="N10" s="45">
        <v>29</v>
      </c>
      <c r="O10" s="45">
        <v>40</v>
      </c>
      <c r="P10" s="45">
        <v>41.5</v>
      </c>
      <c r="Q10" s="45">
        <v>40</v>
      </c>
      <c r="R10" s="45">
        <v>43</v>
      </c>
      <c r="S10" s="45">
        <v>36</v>
      </c>
      <c r="T10" s="45">
        <v>41</v>
      </c>
      <c r="U10" s="45">
        <v>39.5</v>
      </c>
      <c r="V10" s="45">
        <v>39</v>
      </c>
      <c r="W10" s="50">
        <v>39.5</v>
      </c>
    </row>
    <row r="11" spans="1:23" x14ac:dyDescent="0.25">
      <c r="A11" s="184"/>
      <c r="B11" s="40" t="s">
        <v>78</v>
      </c>
      <c r="C11" s="42">
        <v>20</v>
      </c>
      <c r="D11" s="42">
        <v>20</v>
      </c>
      <c r="E11" s="42">
        <v>21.5</v>
      </c>
      <c r="F11" s="42">
        <v>19.5</v>
      </c>
      <c r="G11" s="42">
        <v>20</v>
      </c>
      <c r="H11" s="42">
        <v>22</v>
      </c>
      <c r="I11" s="42">
        <v>23</v>
      </c>
      <c r="J11" s="42">
        <v>24.5</v>
      </c>
      <c r="K11" s="42">
        <v>25.5</v>
      </c>
      <c r="L11" s="42">
        <v>27.5</v>
      </c>
      <c r="M11" s="42">
        <v>28</v>
      </c>
      <c r="N11" s="42">
        <v>27.5</v>
      </c>
      <c r="O11" s="44">
        <v>39</v>
      </c>
      <c r="P11" s="44">
        <v>40.5</v>
      </c>
      <c r="Q11" s="44">
        <v>41</v>
      </c>
      <c r="R11" s="44">
        <v>41</v>
      </c>
      <c r="S11" s="44">
        <v>36</v>
      </c>
      <c r="T11" s="44">
        <v>40</v>
      </c>
      <c r="U11" s="44">
        <v>39.5</v>
      </c>
      <c r="V11" s="44">
        <v>39</v>
      </c>
      <c r="W11" s="51">
        <v>39</v>
      </c>
    </row>
    <row r="12" spans="1:23" ht="15.75" thickBot="1" x14ac:dyDescent="0.3">
      <c r="A12" s="185"/>
      <c r="B12" s="59" t="s">
        <v>79</v>
      </c>
      <c r="C12" s="60">
        <v>22</v>
      </c>
      <c r="D12" s="60">
        <v>22</v>
      </c>
      <c r="E12" s="60">
        <v>23</v>
      </c>
      <c r="F12" s="60">
        <v>23</v>
      </c>
      <c r="G12" s="60">
        <v>1</v>
      </c>
      <c r="H12" s="60">
        <v>25</v>
      </c>
      <c r="I12" s="60">
        <v>27</v>
      </c>
      <c r="J12" s="60">
        <v>28.5</v>
      </c>
      <c r="K12" s="60">
        <v>29</v>
      </c>
      <c r="L12" s="60">
        <v>30</v>
      </c>
      <c r="M12" s="60">
        <v>30</v>
      </c>
      <c r="N12" s="60">
        <v>32</v>
      </c>
      <c r="O12" s="60">
        <v>38</v>
      </c>
      <c r="P12" s="60">
        <v>39</v>
      </c>
      <c r="Q12" s="60">
        <v>40</v>
      </c>
      <c r="R12" s="60">
        <v>40</v>
      </c>
      <c r="S12" s="60">
        <v>36.5</v>
      </c>
      <c r="T12" s="60">
        <v>39.5</v>
      </c>
      <c r="U12" s="60">
        <v>38.5</v>
      </c>
      <c r="V12" s="60">
        <v>39</v>
      </c>
      <c r="W12" s="61">
        <v>38.799999999999997</v>
      </c>
    </row>
    <row r="13" spans="1:23" x14ac:dyDescent="0.25">
      <c r="A13" s="183" t="s">
        <v>12</v>
      </c>
      <c r="B13" s="46" t="s">
        <v>80</v>
      </c>
      <c r="C13" s="47">
        <v>23</v>
      </c>
      <c r="D13" s="47">
        <v>23.5</v>
      </c>
      <c r="E13" s="47">
        <v>25</v>
      </c>
      <c r="F13" s="47">
        <v>25.5</v>
      </c>
      <c r="G13" s="47">
        <v>24.5</v>
      </c>
      <c r="H13" s="47">
        <v>25</v>
      </c>
      <c r="I13" s="47">
        <v>26</v>
      </c>
      <c r="J13" s="47">
        <v>28</v>
      </c>
      <c r="K13" s="47">
        <v>29</v>
      </c>
      <c r="L13" s="47">
        <v>29.5</v>
      </c>
      <c r="M13" s="47">
        <v>30</v>
      </c>
      <c r="N13" s="47">
        <v>30</v>
      </c>
      <c r="O13" s="48">
        <v>34.799999999999997</v>
      </c>
      <c r="P13" s="48">
        <v>36.5</v>
      </c>
      <c r="Q13" s="48">
        <v>37.5</v>
      </c>
      <c r="R13" s="48">
        <v>38</v>
      </c>
      <c r="S13" s="48">
        <v>37</v>
      </c>
      <c r="T13" s="48">
        <v>37</v>
      </c>
      <c r="U13" s="48">
        <v>37</v>
      </c>
      <c r="V13" s="48">
        <v>38.5</v>
      </c>
      <c r="W13" s="49">
        <v>38</v>
      </c>
    </row>
    <row r="14" spans="1:23" x14ac:dyDescent="0.25">
      <c r="A14" s="184"/>
      <c r="B14" s="43" t="s">
        <v>81</v>
      </c>
      <c r="C14" s="45">
        <v>20</v>
      </c>
      <c r="D14" s="45">
        <v>20.5</v>
      </c>
      <c r="E14" s="45">
        <v>22</v>
      </c>
      <c r="F14" s="45">
        <v>22.5</v>
      </c>
      <c r="G14" s="45">
        <v>22.5</v>
      </c>
      <c r="H14" s="45">
        <v>22</v>
      </c>
      <c r="I14" s="45">
        <v>23</v>
      </c>
      <c r="J14" s="45">
        <v>25</v>
      </c>
      <c r="K14" s="45">
        <v>26.5</v>
      </c>
      <c r="L14" s="45">
        <v>27</v>
      </c>
      <c r="M14" s="45">
        <v>28</v>
      </c>
      <c r="N14" s="45">
        <v>27</v>
      </c>
      <c r="O14" s="45">
        <v>36</v>
      </c>
      <c r="P14" s="45">
        <v>39.5</v>
      </c>
      <c r="Q14" s="45">
        <v>40.5</v>
      </c>
      <c r="R14" s="45">
        <v>40.5</v>
      </c>
      <c r="S14" s="45">
        <v>39</v>
      </c>
      <c r="T14" s="45">
        <v>39.5</v>
      </c>
      <c r="U14" s="45">
        <v>40</v>
      </c>
      <c r="V14" s="45">
        <v>40.5</v>
      </c>
      <c r="W14" s="50">
        <v>41</v>
      </c>
    </row>
    <row r="15" spans="1:23" x14ac:dyDescent="0.25">
      <c r="A15" s="184"/>
      <c r="B15" s="40" t="s">
        <v>82</v>
      </c>
      <c r="C15" s="42">
        <v>19.5</v>
      </c>
      <c r="D15" s="42">
        <v>20</v>
      </c>
      <c r="E15" s="42">
        <v>20.5</v>
      </c>
      <c r="F15" s="42">
        <v>21.5</v>
      </c>
      <c r="G15" s="42">
        <v>21</v>
      </c>
      <c r="H15" s="42">
        <v>21</v>
      </c>
      <c r="I15" s="42">
        <v>22</v>
      </c>
      <c r="J15" s="42">
        <v>25</v>
      </c>
      <c r="K15" s="42">
        <v>26</v>
      </c>
      <c r="L15" s="42">
        <v>26.5</v>
      </c>
      <c r="M15" s="42">
        <v>27.5</v>
      </c>
      <c r="N15" s="42">
        <v>27</v>
      </c>
      <c r="O15" s="44">
        <v>37</v>
      </c>
      <c r="P15" s="44">
        <v>38.5</v>
      </c>
      <c r="Q15" s="44">
        <v>39</v>
      </c>
      <c r="R15" s="44">
        <v>40</v>
      </c>
      <c r="S15" s="44">
        <v>38</v>
      </c>
      <c r="T15" s="44">
        <v>38</v>
      </c>
      <c r="U15" s="44">
        <v>39</v>
      </c>
      <c r="V15" s="44">
        <v>40</v>
      </c>
      <c r="W15" s="51">
        <v>40</v>
      </c>
    </row>
    <row r="16" spans="1:23" x14ac:dyDescent="0.25">
      <c r="A16" s="184"/>
      <c r="B16" s="43" t="s">
        <v>83</v>
      </c>
      <c r="C16" s="45">
        <v>17</v>
      </c>
      <c r="D16" s="45">
        <v>17</v>
      </c>
      <c r="E16" s="45">
        <v>18</v>
      </c>
      <c r="F16" s="45">
        <v>20</v>
      </c>
      <c r="G16" s="45">
        <v>20</v>
      </c>
      <c r="H16" s="45">
        <v>20</v>
      </c>
      <c r="I16" s="45">
        <v>21.5</v>
      </c>
      <c r="J16" s="45">
        <v>22</v>
      </c>
      <c r="K16" s="45">
        <v>23.5</v>
      </c>
      <c r="L16" s="45">
        <v>24.5</v>
      </c>
      <c r="M16" s="45">
        <v>25.5</v>
      </c>
      <c r="N16" s="45">
        <v>26</v>
      </c>
      <c r="O16" s="45">
        <v>35.9</v>
      </c>
      <c r="P16" s="45">
        <v>37</v>
      </c>
      <c r="Q16" s="45">
        <v>38</v>
      </c>
      <c r="R16" s="45">
        <v>38</v>
      </c>
      <c r="S16" s="45">
        <v>36</v>
      </c>
      <c r="T16" s="45">
        <v>37.5</v>
      </c>
      <c r="U16" s="45">
        <v>37.5</v>
      </c>
      <c r="V16" s="45">
        <v>39</v>
      </c>
      <c r="W16" s="50">
        <v>38</v>
      </c>
    </row>
    <row r="17" spans="1:23" ht="15.75" thickBot="1" x14ac:dyDescent="0.3">
      <c r="A17" s="185"/>
      <c r="B17" s="52" t="s">
        <v>84</v>
      </c>
      <c r="C17" s="53">
        <v>17</v>
      </c>
      <c r="D17" s="53">
        <v>17.5</v>
      </c>
      <c r="E17" s="53">
        <v>19.5</v>
      </c>
      <c r="F17" s="53">
        <v>20</v>
      </c>
      <c r="G17" s="53">
        <v>20.5</v>
      </c>
      <c r="H17" s="53">
        <v>20</v>
      </c>
      <c r="I17" s="53">
        <v>21</v>
      </c>
      <c r="J17" s="53">
        <v>23</v>
      </c>
      <c r="K17" s="53">
        <v>24</v>
      </c>
      <c r="L17" s="53">
        <v>24.5</v>
      </c>
      <c r="M17" s="53">
        <v>25</v>
      </c>
      <c r="N17" s="53">
        <v>25</v>
      </c>
      <c r="O17" s="54">
        <v>33.299999999999997</v>
      </c>
      <c r="P17" s="54">
        <v>34.5</v>
      </c>
      <c r="Q17" s="54">
        <v>35.5</v>
      </c>
      <c r="R17" s="54">
        <v>35.5</v>
      </c>
      <c r="S17" s="54">
        <v>34.5</v>
      </c>
      <c r="T17" s="54">
        <v>35.5</v>
      </c>
      <c r="U17" s="54">
        <v>35.5</v>
      </c>
      <c r="V17" s="54">
        <v>36</v>
      </c>
      <c r="W17" s="55">
        <v>36</v>
      </c>
    </row>
    <row r="18" spans="1:23" x14ac:dyDescent="0.25">
      <c r="A18" s="183" t="s">
        <v>13</v>
      </c>
      <c r="B18" s="56" t="s">
        <v>85</v>
      </c>
      <c r="C18" s="57">
        <v>21</v>
      </c>
      <c r="D18" s="57">
        <v>22</v>
      </c>
      <c r="E18" s="57">
        <v>24</v>
      </c>
      <c r="F18" s="57">
        <v>24</v>
      </c>
      <c r="G18" s="57">
        <v>24</v>
      </c>
      <c r="H18" s="57">
        <v>24.5</v>
      </c>
      <c r="I18" s="57">
        <v>26</v>
      </c>
      <c r="J18" s="57">
        <v>28</v>
      </c>
      <c r="K18" s="57">
        <v>29</v>
      </c>
      <c r="L18" s="57">
        <v>29.5</v>
      </c>
      <c r="M18" s="57">
        <v>29</v>
      </c>
      <c r="N18" s="57">
        <v>30</v>
      </c>
      <c r="O18" s="57">
        <v>36.4</v>
      </c>
      <c r="P18" s="57">
        <v>38.5</v>
      </c>
      <c r="Q18" s="57">
        <v>40</v>
      </c>
      <c r="R18" s="57">
        <v>40</v>
      </c>
      <c r="S18" s="57">
        <v>39</v>
      </c>
      <c r="T18" s="57">
        <v>41</v>
      </c>
      <c r="U18" s="57">
        <v>41</v>
      </c>
      <c r="V18" s="57">
        <v>41.5</v>
      </c>
      <c r="W18" s="58">
        <v>43</v>
      </c>
    </row>
    <row r="19" spans="1:23" x14ac:dyDescent="0.25">
      <c r="A19" s="184"/>
      <c r="B19" s="40" t="s">
        <v>86</v>
      </c>
      <c r="C19" s="42">
        <v>18.5</v>
      </c>
      <c r="D19" s="42">
        <v>19.5</v>
      </c>
      <c r="E19" s="42">
        <v>20.5</v>
      </c>
      <c r="F19" s="42">
        <v>21</v>
      </c>
      <c r="G19" s="42">
        <v>20.5</v>
      </c>
      <c r="H19" s="42">
        <v>21.5</v>
      </c>
      <c r="I19" s="42">
        <v>22</v>
      </c>
      <c r="J19" s="42">
        <v>23</v>
      </c>
      <c r="K19" s="42">
        <v>24.5</v>
      </c>
      <c r="L19" s="42">
        <v>26</v>
      </c>
      <c r="M19" s="42">
        <v>26</v>
      </c>
      <c r="N19" s="42">
        <v>26</v>
      </c>
      <c r="O19" s="44">
        <v>35.799999999999997</v>
      </c>
      <c r="P19" s="44">
        <v>39</v>
      </c>
      <c r="Q19" s="44">
        <v>39.5</v>
      </c>
      <c r="R19" s="44">
        <v>40</v>
      </c>
      <c r="S19" s="44">
        <v>37.5</v>
      </c>
      <c r="T19" s="44">
        <v>40</v>
      </c>
      <c r="U19" s="44">
        <v>40</v>
      </c>
      <c r="V19" s="44">
        <v>41</v>
      </c>
      <c r="W19" s="51">
        <v>43</v>
      </c>
    </row>
    <row r="20" spans="1:23" x14ac:dyDescent="0.25">
      <c r="A20" s="184"/>
      <c r="B20" s="43" t="s">
        <v>87</v>
      </c>
      <c r="C20" s="45">
        <v>17</v>
      </c>
      <c r="D20" s="45">
        <v>19</v>
      </c>
      <c r="E20" s="45">
        <v>20</v>
      </c>
      <c r="F20" s="45">
        <v>21</v>
      </c>
      <c r="G20" s="45">
        <v>21</v>
      </c>
      <c r="H20" s="45">
        <v>20</v>
      </c>
      <c r="I20" s="45">
        <v>22</v>
      </c>
      <c r="J20" s="45">
        <v>24</v>
      </c>
      <c r="K20" s="45">
        <v>24</v>
      </c>
      <c r="L20" s="45">
        <v>25.5</v>
      </c>
      <c r="M20" s="45">
        <v>26</v>
      </c>
      <c r="N20" s="45">
        <v>26</v>
      </c>
      <c r="O20" s="45">
        <v>37.4</v>
      </c>
      <c r="P20" s="45">
        <v>38.5</v>
      </c>
      <c r="Q20" s="45">
        <v>40</v>
      </c>
      <c r="R20" s="45">
        <v>40</v>
      </c>
      <c r="S20" s="45">
        <v>35.5</v>
      </c>
      <c r="T20" s="45">
        <v>40</v>
      </c>
      <c r="U20" s="45">
        <v>39.5</v>
      </c>
      <c r="V20" s="45">
        <v>41</v>
      </c>
      <c r="W20" s="50">
        <v>42</v>
      </c>
    </row>
    <row r="21" spans="1:23" x14ac:dyDescent="0.25">
      <c r="A21" s="184"/>
      <c r="B21" s="40" t="s">
        <v>88</v>
      </c>
      <c r="C21" s="42">
        <v>17.5</v>
      </c>
      <c r="D21" s="42">
        <v>18</v>
      </c>
      <c r="E21" s="42">
        <v>20</v>
      </c>
      <c r="F21" s="42">
        <v>21.5</v>
      </c>
      <c r="G21" s="42">
        <v>21</v>
      </c>
      <c r="H21" s="42">
        <v>21.5</v>
      </c>
      <c r="I21" s="42">
        <v>23.5</v>
      </c>
      <c r="J21" s="42">
        <v>25.5</v>
      </c>
      <c r="K21" s="42">
        <v>26</v>
      </c>
      <c r="L21" s="42">
        <v>27</v>
      </c>
      <c r="M21" s="42">
        <v>27.5</v>
      </c>
      <c r="N21" s="42">
        <v>28</v>
      </c>
      <c r="O21" s="44">
        <v>37.299999999999997</v>
      </c>
      <c r="P21" s="44">
        <v>39</v>
      </c>
      <c r="Q21" s="44">
        <v>40</v>
      </c>
      <c r="R21" s="44">
        <v>40.5</v>
      </c>
      <c r="S21" s="44">
        <v>36.5</v>
      </c>
      <c r="T21" s="44">
        <v>39.5</v>
      </c>
      <c r="U21" s="44">
        <v>39.5</v>
      </c>
      <c r="V21" s="44">
        <v>42</v>
      </c>
      <c r="W21" s="51">
        <v>42.5</v>
      </c>
    </row>
    <row r="22" spans="1:23" ht="15.75" thickBot="1" x14ac:dyDescent="0.3">
      <c r="A22" s="185"/>
      <c r="B22" s="59" t="s">
        <v>89</v>
      </c>
      <c r="C22" s="60">
        <v>17.5</v>
      </c>
      <c r="D22" s="60">
        <v>18</v>
      </c>
      <c r="E22" s="60">
        <v>20.5</v>
      </c>
      <c r="F22" s="60">
        <v>20.5</v>
      </c>
      <c r="G22" s="60">
        <v>19.5</v>
      </c>
      <c r="H22" s="60">
        <v>21</v>
      </c>
      <c r="I22" s="60">
        <v>23</v>
      </c>
      <c r="J22" s="60">
        <v>24</v>
      </c>
      <c r="K22" s="60">
        <v>24.5</v>
      </c>
      <c r="L22" s="60">
        <v>25.5</v>
      </c>
      <c r="M22" s="60">
        <v>25.5</v>
      </c>
      <c r="N22" s="60">
        <v>26</v>
      </c>
      <c r="O22" s="60">
        <v>33.5</v>
      </c>
      <c r="P22" s="60">
        <v>35</v>
      </c>
      <c r="Q22" s="60">
        <v>35.5</v>
      </c>
      <c r="R22" s="60">
        <v>35</v>
      </c>
      <c r="S22" s="60">
        <v>34.5</v>
      </c>
      <c r="T22" s="60">
        <v>36</v>
      </c>
      <c r="U22" s="60">
        <v>37</v>
      </c>
      <c r="V22" s="60">
        <v>36</v>
      </c>
      <c r="W22" s="61">
        <v>37.5</v>
      </c>
    </row>
    <row r="23" spans="1:23" x14ac:dyDescent="0.25">
      <c r="A23" s="183" t="s">
        <v>14</v>
      </c>
      <c r="B23" s="46" t="s">
        <v>90</v>
      </c>
      <c r="C23" s="47">
        <v>18</v>
      </c>
      <c r="D23" s="47">
        <v>18.5</v>
      </c>
      <c r="E23" s="47">
        <v>20</v>
      </c>
      <c r="F23" s="47">
        <v>20</v>
      </c>
      <c r="G23" s="47">
        <v>21</v>
      </c>
      <c r="H23" s="47">
        <v>21</v>
      </c>
      <c r="I23" s="47">
        <v>23</v>
      </c>
      <c r="J23" s="47">
        <v>24</v>
      </c>
      <c r="K23" s="47">
        <v>24.5</v>
      </c>
      <c r="L23" s="47">
        <v>24.5</v>
      </c>
      <c r="M23" s="47">
        <v>25</v>
      </c>
      <c r="N23" s="47">
        <v>26.5</v>
      </c>
      <c r="O23" s="48">
        <v>34</v>
      </c>
      <c r="P23" s="48">
        <v>35.5</v>
      </c>
      <c r="Q23" s="48">
        <v>36.5</v>
      </c>
      <c r="R23" s="48">
        <v>37.5</v>
      </c>
      <c r="S23" s="48">
        <v>36</v>
      </c>
      <c r="T23" s="48">
        <v>37.5</v>
      </c>
      <c r="U23" s="48">
        <v>37.5</v>
      </c>
      <c r="V23" s="48">
        <v>39</v>
      </c>
      <c r="W23" s="49">
        <v>38</v>
      </c>
    </row>
    <row r="24" spans="1:23" x14ac:dyDescent="0.25">
      <c r="A24" s="184"/>
      <c r="B24" s="43" t="s">
        <v>91</v>
      </c>
      <c r="C24" s="45">
        <v>19</v>
      </c>
      <c r="D24" s="45">
        <v>19.5</v>
      </c>
      <c r="E24" s="45">
        <v>20.5</v>
      </c>
      <c r="F24" s="45">
        <v>21.5</v>
      </c>
      <c r="G24" s="45">
        <v>20.5</v>
      </c>
      <c r="H24" s="45">
        <v>21</v>
      </c>
      <c r="I24" s="45">
        <v>24</v>
      </c>
      <c r="J24" s="45">
        <v>25</v>
      </c>
      <c r="K24" s="45">
        <v>25.5</v>
      </c>
      <c r="L24" s="45">
        <v>26.5</v>
      </c>
      <c r="M24" s="45">
        <v>26.5</v>
      </c>
      <c r="N24" s="45">
        <v>26.5</v>
      </c>
      <c r="O24" s="45">
        <v>36</v>
      </c>
      <c r="P24" s="45">
        <v>38</v>
      </c>
      <c r="Q24" s="45">
        <v>38.5</v>
      </c>
      <c r="R24" s="45">
        <v>40</v>
      </c>
      <c r="S24" s="45">
        <v>37</v>
      </c>
      <c r="T24" s="45">
        <v>38.5</v>
      </c>
      <c r="U24" s="45">
        <v>38.5</v>
      </c>
      <c r="V24" s="45">
        <v>41.5</v>
      </c>
      <c r="W24" s="50">
        <v>39.5</v>
      </c>
    </row>
    <row r="25" spans="1:23" x14ac:dyDescent="0.25">
      <c r="A25" s="184"/>
      <c r="B25" s="40" t="s">
        <v>92</v>
      </c>
      <c r="C25" s="42">
        <v>18</v>
      </c>
      <c r="D25" s="42">
        <v>19</v>
      </c>
      <c r="E25" s="42">
        <v>18.5</v>
      </c>
      <c r="F25" s="42">
        <v>20.5</v>
      </c>
      <c r="G25" s="42">
        <v>21</v>
      </c>
      <c r="H25" s="42">
        <v>20.5</v>
      </c>
      <c r="I25" s="42">
        <v>23.5</v>
      </c>
      <c r="J25" s="42">
        <v>24</v>
      </c>
      <c r="K25" s="42">
        <v>24</v>
      </c>
      <c r="L25" s="42">
        <v>25</v>
      </c>
      <c r="M25" s="42">
        <v>25.5</v>
      </c>
      <c r="N25" s="42">
        <v>26</v>
      </c>
      <c r="O25" s="44">
        <v>37.5</v>
      </c>
      <c r="P25" s="44">
        <v>38.5</v>
      </c>
      <c r="Q25" s="44">
        <v>38.5</v>
      </c>
      <c r="R25" s="44">
        <v>41.5</v>
      </c>
      <c r="S25" s="44">
        <v>37</v>
      </c>
      <c r="T25" s="44">
        <v>38</v>
      </c>
      <c r="U25" s="44">
        <v>38.5</v>
      </c>
      <c r="V25" s="44">
        <v>42</v>
      </c>
      <c r="W25" s="51">
        <v>42</v>
      </c>
    </row>
    <row r="26" spans="1:23" x14ac:dyDescent="0.25">
      <c r="A26" s="184"/>
      <c r="B26" s="43" t="s">
        <v>93</v>
      </c>
      <c r="C26" s="45">
        <v>20</v>
      </c>
      <c r="D26" s="45">
        <v>20</v>
      </c>
      <c r="E26" s="45">
        <v>21.5</v>
      </c>
      <c r="F26" s="45">
        <v>22.5</v>
      </c>
      <c r="G26" s="45">
        <v>22.5</v>
      </c>
      <c r="H26" s="45">
        <v>22.5</v>
      </c>
      <c r="I26" s="45">
        <v>24</v>
      </c>
      <c r="J26" s="45">
        <v>26.5</v>
      </c>
      <c r="K26" s="45">
        <v>26</v>
      </c>
      <c r="L26" s="45">
        <v>28</v>
      </c>
      <c r="M26" s="45">
        <v>28.5</v>
      </c>
      <c r="N26" s="45">
        <v>28.5</v>
      </c>
      <c r="O26" s="45">
        <v>37.6</v>
      </c>
      <c r="P26" s="45">
        <v>39.5</v>
      </c>
      <c r="Q26" s="45">
        <v>40</v>
      </c>
      <c r="R26" s="45">
        <v>41.5</v>
      </c>
      <c r="S26" s="45">
        <v>38.5</v>
      </c>
      <c r="T26" s="45">
        <v>40</v>
      </c>
      <c r="U26" s="45">
        <v>39.5</v>
      </c>
      <c r="V26" s="45">
        <v>42</v>
      </c>
      <c r="W26" s="50">
        <v>41.5</v>
      </c>
    </row>
    <row r="27" spans="1:23" ht="15.75" thickBot="1" x14ac:dyDescent="0.3">
      <c r="A27" s="185"/>
      <c r="B27" s="52" t="s">
        <v>94</v>
      </c>
      <c r="C27" s="53">
        <v>18</v>
      </c>
      <c r="D27" s="53">
        <v>18.5</v>
      </c>
      <c r="E27" s="53">
        <v>20.5</v>
      </c>
      <c r="F27" s="53">
        <v>21.5</v>
      </c>
      <c r="G27" s="53">
        <v>20.5</v>
      </c>
      <c r="H27" s="53">
        <v>22</v>
      </c>
      <c r="I27" s="53">
        <v>23</v>
      </c>
      <c r="J27" s="53">
        <v>25</v>
      </c>
      <c r="K27" s="53">
        <v>24.5</v>
      </c>
      <c r="L27" s="53">
        <v>26</v>
      </c>
      <c r="M27" s="53">
        <v>26</v>
      </c>
      <c r="N27" s="53">
        <v>26.5</v>
      </c>
      <c r="O27" s="54">
        <v>34.5</v>
      </c>
      <c r="P27" s="54">
        <v>36</v>
      </c>
      <c r="Q27" s="54">
        <v>37</v>
      </c>
      <c r="R27" s="54">
        <v>38.5</v>
      </c>
      <c r="S27" s="54">
        <v>37</v>
      </c>
      <c r="T27" s="54">
        <v>38</v>
      </c>
      <c r="U27" s="54">
        <v>38</v>
      </c>
      <c r="V27" s="54">
        <v>40</v>
      </c>
      <c r="W27" s="55">
        <v>39.5</v>
      </c>
    </row>
  </sheetData>
  <mergeCells count="7">
    <mergeCell ref="A18:A22"/>
    <mergeCell ref="A23:A27"/>
    <mergeCell ref="C1:W1"/>
    <mergeCell ref="A1:B1"/>
    <mergeCell ref="A3:A7"/>
    <mergeCell ref="A8:A12"/>
    <mergeCell ref="A13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46" sqref="B46"/>
    </sheetView>
  </sheetViews>
  <sheetFormatPr defaultRowHeight="15" x14ac:dyDescent="0.25"/>
  <cols>
    <col min="1" max="1" width="20.5703125" style="68" bestFit="1" customWidth="1"/>
    <col min="2" max="2" width="9.140625" style="68" customWidth="1"/>
    <col min="3" max="16384" width="9.140625" style="68"/>
  </cols>
  <sheetData>
    <row r="1" spans="1:6" ht="15.75" x14ac:dyDescent="0.25">
      <c r="A1" s="192" t="s">
        <v>116</v>
      </c>
      <c r="B1" s="190" t="s">
        <v>117</v>
      </c>
      <c r="C1" s="190"/>
      <c r="D1" s="190"/>
      <c r="E1" s="190"/>
      <c r="F1" s="191"/>
    </row>
    <row r="2" spans="1:6" ht="16.5" thickBot="1" x14ac:dyDescent="0.3">
      <c r="A2" s="193"/>
      <c r="B2" s="76" t="s">
        <v>118</v>
      </c>
      <c r="C2" s="76" t="s">
        <v>119</v>
      </c>
      <c r="D2" s="76" t="s">
        <v>120</v>
      </c>
      <c r="E2" s="76" t="s">
        <v>121</v>
      </c>
      <c r="F2" s="77" t="s">
        <v>122</v>
      </c>
    </row>
    <row r="3" spans="1:6" x14ac:dyDescent="0.25">
      <c r="A3" s="78" t="s">
        <v>96</v>
      </c>
      <c r="B3" s="70">
        <v>0</v>
      </c>
      <c r="C3" s="70">
        <v>0</v>
      </c>
      <c r="D3" s="70">
        <v>2</v>
      </c>
      <c r="E3" s="70">
        <v>5</v>
      </c>
      <c r="F3" s="71">
        <v>3.5</v>
      </c>
    </row>
    <row r="4" spans="1:6" x14ac:dyDescent="0.25">
      <c r="A4" s="79" t="s">
        <v>97</v>
      </c>
      <c r="B4" s="45">
        <v>3.5</v>
      </c>
      <c r="C4" s="45">
        <v>7.5</v>
      </c>
      <c r="D4" s="45">
        <v>39</v>
      </c>
      <c r="E4" s="45">
        <v>7.5</v>
      </c>
      <c r="F4" s="50">
        <v>27.5</v>
      </c>
    </row>
    <row r="5" spans="1:6" x14ac:dyDescent="0.25">
      <c r="A5" s="80" t="s">
        <v>64</v>
      </c>
      <c r="B5" s="72">
        <v>5</v>
      </c>
      <c r="C5" s="72">
        <v>10</v>
      </c>
      <c r="D5" s="72">
        <v>9</v>
      </c>
      <c r="E5" s="72">
        <v>9</v>
      </c>
      <c r="F5" s="73">
        <v>8</v>
      </c>
    </row>
    <row r="6" spans="1:6" x14ac:dyDescent="0.25">
      <c r="A6" s="79" t="s">
        <v>98</v>
      </c>
      <c r="B6" s="45">
        <v>8</v>
      </c>
      <c r="C6" s="45">
        <v>12.5</v>
      </c>
      <c r="D6" s="45">
        <v>11</v>
      </c>
      <c r="E6" s="45">
        <v>11.5</v>
      </c>
      <c r="F6" s="50">
        <v>11</v>
      </c>
    </row>
    <row r="7" spans="1:6" x14ac:dyDescent="0.25">
      <c r="A7" s="80" t="s">
        <v>66</v>
      </c>
      <c r="B7" s="72">
        <v>12.5</v>
      </c>
      <c r="C7" s="72">
        <v>15</v>
      </c>
      <c r="D7" s="72">
        <v>3.5</v>
      </c>
      <c r="E7" s="72">
        <v>14</v>
      </c>
      <c r="F7" s="73">
        <v>12</v>
      </c>
    </row>
    <row r="8" spans="1:6" x14ac:dyDescent="0.25">
      <c r="A8" s="79" t="s">
        <v>67</v>
      </c>
      <c r="B8" s="45">
        <v>3</v>
      </c>
      <c r="C8" s="45">
        <v>5.5</v>
      </c>
      <c r="D8" s="45">
        <v>5</v>
      </c>
      <c r="E8" s="45">
        <v>6</v>
      </c>
      <c r="F8" s="50">
        <v>4</v>
      </c>
    </row>
    <row r="9" spans="1:6" x14ac:dyDescent="0.25">
      <c r="A9" s="80" t="s">
        <v>68</v>
      </c>
      <c r="B9" s="72">
        <v>4.5</v>
      </c>
      <c r="C9" s="72">
        <v>9.5</v>
      </c>
      <c r="D9" s="72">
        <v>6.5</v>
      </c>
      <c r="E9" s="72">
        <v>8.5</v>
      </c>
      <c r="F9" s="73">
        <v>8.5</v>
      </c>
    </row>
    <row r="10" spans="1:6" x14ac:dyDescent="0.25">
      <c r="A10" s="79" t="s">
        <v>69</v>
      </c>
      <c r="B10" s="45">
        <v>12</v>
      </c>
      <c r="C10" s="45">
        <v>15.5</v>
      </c>
      <c r="D10" s="45">
        <v>13</v>
      </c>
      <c r="E10" s="45">
        <v>13</v>
      </c>
      <c r="F10" s="50">
        <v>12</v>
      </c>
    </row>
    <row r="11" spans="1:6" x14ac:dyDescent="0.25">
      <c r="A11" s="81" t="s">
        <v>99</v>
      </c>
      <c r="B11" s="72">
        <v>20</v>
      </c>
      <c r="C11" s="72">
        <v>19.5</v>
      </c>
      <c r="D11" s="72">
        <v>18.5</v>
      </c>
      <c r="E11" s="72">
        <v>18.5</v>
      </c>
      <c r="F11" s="73">
        <v>14</v>
      </c>
    </row>
    <row r="12" spans="1:6" x14ac:dyDescent="0.25">
      <c r="A12" s="82" t="s">
        <v>100</v>
      </c>
      <c r="B12" s="45">
        <v>23</v>
      </c>
      <c r="C12" s="45">
        <v>24</v>
      </c>
      <c r="D12" s="45">
        <v>23</v>
      </c>
      <c r="E12" s="45">
        <v>21</v>
      </c>
      <c r="F12" s="50">
        <v>20.5</v>
      </c>
    </row>
    <row r="13" spans="1:6" x14ac:dyDescent="0.25">
      <c r="A13" s="81" t="s">
        <v>101</v>
      </c>
      <c r="B13" s="72">
        <v>11</v>
      </c>
      <c r="C13" s="72">
        <v>10</v>
      </c>
      <c r="D13" s="72">
        <v>11</v>
      </c>
      <c r="E13" s="72">
        <v>14</v>
      </c>
      <c r="F13" s="73">
        <v>11</v>
      </c>
    </row>
    <row r="14" spans="1:6" x14ac:dyDescent="0.25">
      <c r="A14" s="82" t="s">
        <v>102</v>
      </c>
      <c r="B14" s="45">
        <v>18.5</v>
      </c>
      <c r="C14" s="45">
        <v>20</v>
      </c>
      <c r="D14" s="45">
        <v>18.5</v>
      </c>
      <c r="E14" s="45">
        <v>17</v>
      </c>
      <c r="F14" s="50">
        <v>19</v>
      </c>
    </row>
    <row r="15" spans="1:6" x14ac:dyDescent="0.25">
      <c r="A15" s="81" t="s">
        <v>103</v>
      </c>
      <c r="B15" s="72">
        <v>17.5</v>
      </c>
      <c r="C15" s="72">
        <v>21</v>
      </c>
      <c r="D15" s="72">
        <v>18.5</v>
      </c>
      <c r="E15" s="72">
        <v>16</v>
      </c>
      <c r="F15" s="73">
        <v>14</v>
      </c>
    </row>
    <row r="16" spans="1:6" x14ac:dyDescent="0.25">
      <c r="A16" s="82" t="s">
        <v>104</v>
      </c>
      <c r="B16" s="45">
        <v>21</v>
      </c>
      <c r="C16" s="45">
        <v>20</v>
      </c>
      <c r="D16" s="45">
        <v>18</v>
      </c>
      <c r="E16" s="45">
        <v>16.5</v>
      </c>
      <c r="F16" s="50">
        <v>17</v>
      </c>
    </row>
    <row r="17" spans="1:6" x14ac:dyDescent="0.25">
      <c r="A17" s="83" t="s">
        <v>105</v>
      </c>
      <c r="B17" s="72">
        <v>29.400000000000006</v>
      </c>
      <c r="C17" s="72">
        <v>24.799999999999997</v>
      </c>
      <c r="D17" s="72">
        <v>24</v>
      </c>
      <c r="E17" s="72">
        <v>22.799999999999997</v>
      </c>
      <c r="F17" s="73">
        <v>25</v>
      </c>
    </row>
    <row r="18" spans="1:6" x14ac:dyDescent="0.25">
      <c r="A18" s="84" t="s">
        <v>106</v>
      </c>
      <c r="B18" s="45" t="s">
        <v>40</v>
      </c>
      <c r="C18" s="45" t="s">
        <v>40</v>
      </c>
      <c r="D18" s="45" t="s">
        <v>40</v>
      </c>
      <c r="E18" s="45" t="s">
        <v>40</v>
      </c>
      <c r="F18" s="50" t="s">
        <v>40</v>
      </c>
    </row>
    <row r="19" spans="1:6" x14ac:dyDescent="0.25">
      <c r="A19" s="83" t="s">
        <v>107</v>
      </c>
      <c r="B19" s="72" t="s">
        <v>40</v>
      </c>
      <c r="C19" s="72">
        <v>27</v>
      </c>
      <c r="D19" s="72">
        <v>42</v>
      </c>
      <c r="E19" s="72" t="s">
        <v>40</v>
      </c>
      <c r="F19" s="73" t="s">
        <v>40</v>
      </c>
    </row>
    <row r="20" spans="1:6" x14ac:dyDescent="0.25">
      <c r="A20" s="84" t="s">
        <v>108</v>
      </c>
      <c r="B20" s="45" t="s">
        <v>40</v>
      </c>
      <c r="C20" s="45">
        <v>20.5</v>
      </c>
      <c r="D20" s="45">
        <v>43</v>
      </c>
      <c r="E20" s="45">
        <v>55.5</v>
      </c>
      <c r="F20" s="50">
        <v>60</v>
      </c>
    </row>
    <row r="21" spans="1:6" x14ac:dyDescent="0.25">
      <c r="A21" s="83" t="s">
        <v>109</v>
      </c>
      <c r="B21" s="72" t="s">
        <v>40</v>
      </c>
      <c r="C21" s="72">
        <v>18.5</v>
      </c>
      <c r="D21" s="72">
        <v>20</v>
      </c>
      <c r="E21" s="72">
        <v>40</v>
      </c>
      <c r="F21" s="73">
        <v>45</v>
      </c>
    </row>
    <row r="22" spans="1:6" x14ac:dyDescent="0.25">
      <c r="A22" s="84" t="s">
        <v>110</v>
      </c>
      <c r="B22" s="45" t="s">
        <v>40</v>
      </c>
      <c r="C22" s="45">
        <v>20</v>
      </c>
      <c r="D22" s="45">
        <v>29</v>
      </c>
      <c r="E22" s="45">
        <v>59</v>
      </c>
      <c r="F22" s="50" t="s">
        <v>40</v>
      </c>
    </row>
    <row r="23" spans="1:6" x14ac:dyDescent="0.25">
      <c r="A23" s="83" t="s">
        <v>111</v>
      </c>
      <c r="B23" s="72" t="s">
        <v>40</v>
      </c>
      <c r="C23" s="72">
        <v>18.099999999999994</v>
      </c>
      <c r="D23" s="72">
        <v>27.5</v>
      </c>
      <c r="E23" s="72">
        <v>59</v>
      </c>
      <c r="F23" s="73" t="s">
        <v>40</v>
      </c>
    </row>
    <row r="24" spans="1:6" x14ac:dyDescent="0.25">
      <c r="A24" s="84" t="s">
        <v>112</v>
      </c>
      <c r="B24" s="45" t="s">
        <v>40</v>
      </c>
      <c r="C24" s="45">
        <v>25.5</v>
      </c>
      <c r="D24" s="45">
        <v>48</v>
      </c>
      <c r="E24" s="45" t="s">
        <v>40</v>
      </c>
      <c r="F24" s="50" t="s">
        <v>40</v>
      </c>
    </row>
    <row r="25" spans="1:6" ht="15.75" thickBot="1" x14ac:dyDescent="0.3">
      <c r="A25" s="85" t="s">
        <v>113</v>
      </c>
      <c r="B25" s="74" t="s">
        <v>40</v>
      </c>
      <c r="C25" s="74">
        <v>29</v>
      </c>
      <c r="D25" s="74">
        <v>51</v>
      </c>
      <c r="E25" s="74">
        <v>64.5</v>
      </c>
      <c r="F25" s="75" t="s">
        <v>40</v>
      </c>
    </row>
    <row r="27" spans="1:6" x14ac:dyDescent="0.25">
      <c r="A27" s="67" t="s">
        <v>114</v>
      </c>
    </row>
    <row r="28" spans="1:6" x14ac:dyDescent="0.25">
      <c r="A28" s="5" t="s">
        <v>115</v>
      </c>
    </row>
  </sheetData>
  <mergeCells count="2">
    <mergeCell ref="B1:F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workbookViewId="0">
      <selection activeCell="B42" sqref="B42"/>
    </sheetView>
  </sheetViews>
  <sheetFormatPr defaultRowHeight="15" x14ac:dyDescent="0.25"/>
  <cols>
    <col min="1" max="1" width="10.28515625" bestFit="1" customWidth="1"/>
    <col min="2" max="2" width="12.85546875" customWidth="1"/>
  </cols>
  <sheetData>
    <row r="1" spans="1:12" ht="18.75" x14ac:dyDescent="0.25">
      <c r="A1" s="197"/>
      <c r="B1" s="198"/>
      <c r="C1" s="201" t="s">
        <v>124</v>
      </c>
      <c r="D1" s="201"/>
      <c r="E1" s="201"/>
      <c r="F1" s="201"/>
      <c r="G1" s="201"/>
      <c r="H1" s="201"/>
      <c r="I1" s="201"/>
      <c r="J1" s="201"/>
      <c r="K1" s="201"/>
      <c r="L1" s="202"/>
    </row>
    <row r="2" spans="1:12" x14ac:dyDescent="0.25">
      <c r="A2" s="199"/>
      <c r="B2" s="200"/>
      <c r="C2" s="203" t="s">
        <v>118</v>
      </c>
      <c r="D2" s="203"/>
      <c r="E2" s="203" t="s">
        <v>119</v>
      </c>
      <c r="F2" s="203"/>
      <c r="G2" s="203" t="s">
        <v>120</v>
      </c>
      <c r="H2" s="203"/>
      <c r="I2" s="203" t="s">
        <v>121</v>
      </c>
      <c r="J2" s="203"/>
      <c r="K2" s="203" t="s">
        <v>122</v>
      </c>
      <c r="L2" s="204"/>
    </row>
    <row r="3" spans="1:12" x14ac:dyDescent="0.25">
      <c r="A3" s="89" t="s">
        <v>123</v>
      </c>
      <c r="B3" s="90" t="s">
        <v>149</v>
      </c>
      <c r="C3" s="45" t="s">
        <v>34</v>
      </c>
      <c r="D3" s="45" t="s">
        <v>35</v>
      </c>
      <c r="E3" s="45" t="s">
        <v>34</v>
      </c>
      <c r="F3" s="45" t="s">
        <v>35</v>
      </c>
      <c r="G3" s="45" t="s">
        <v>34</v>
      </c>
      <c r="H3" s="45" t="s">
        <v>35</v>
      </c>
      <c r="I3" s="45" t="s">
        <v>34</v>
      </c>
      <c r="J3" s="45" t="s">
        <v>35</v>
      </c>
      <c r="K3" s="45" t="s">
        <v>34</v>
      </c>
      <c r="L3" s="50" t="s">
        <v>35</v>
      </c>
    </row>
    <row r="4" spans="1:12" x14ac:dyDescent="0.25">
      <c r="A4" s="91">
        <v>43264</v>
      </c>
      <c r="B4" s="45">
        <v>0</v>
      </c>
      <c r="C4" s="88">
        <v>39.726570000000002</v>
      </c>
      <c r="D4" s="88">
        <v>39.726570000000002</v>
      </c>
      <c r="E4" s="88">
        <v>43.146430000000002</v>
      </c>
      <c r="F4" s="88">
        <v>43.146430000000002</v>
      </c>
      <c r="G4" s="88">
        <v>43.948509999999999</v>
      </c>
      <c r="H4" s="88">
        <v>43.948509999999999</v>
      </c>
      <c r="I4" s="88">
        <v>43.818890000000003</v>
      </c>
      <c r="J4" s="88">
        <v>43.818890000000003</v>
      </c>
      <c r="K4" s="88">
        <v>43.173580000000001</v>
      </c>
      <c r="L4" s="115">
        <v>43.173580000000001</v>
      </c>
    </row>
    <row r="5" spans="1:12" x14ac:dyDescent="0.25">
      <c r="A5" s="91">
        <v>43320</v>
      </c>
      <c r="B5" s="45">
        <v>56</v>
      </c>
      <c r="C5" s="88">
        <v>78.8215</v>
      </c>
      <c r="D5" s="88">
        <v>73.684210000000007</v>
      </c>
      <c r="E5" s="88">
        <v>82.781080000000003</v>
      </c>
      <c r="F5" s="88">
        <v>65.44726</v>
      </c>
      <c r="G5" s="88">
        <v>76.721499999999992</v>
      </c>
      <c r="H5" s="88">
        <v>67.827240000000003</v>
      </c>
      <c r="I5" s="88">
        <v>80.836709999999997</v>
      </c>
      <c r="J5" s="88">
        <v>65.923280000000005</v>
      </c>
      <c r="K5" s="88">
        <v>80.321290000000005</v>
      </c>
      <c r="L5" s="115">
        <v>66.46069</v>
      </c>
    </row>
    <row r="6" spans="1:12" x14ac:dyDescent="0.25">
      <c r="A6" s="91">
        <v>43357</v>
      </c>
      <c r="B6" s="45">
        <v>93</v>
      </c>
      <c r="C6" s="88">
        <v>58.724409999999999</v>
      </c>
      <c r="D6" s="88">
        <v>59.776029999999999</v>
      </c>
      <c r="E6" s="88">
        <v>57.350729999999999</v>
      </c>
      <c r="F6" s="88">
        <v>59.03351</v>
      </c>
      <c r="G6" s="88">
        <v>57.347029999999997</v>
      </c>
      <c r="H6" s="88">
        <v>58.604469999999999</v>
      </c>
      <c r="I6" s="88">
        <v>57.894739999999999</v>
      </c>
      <c r="J6" s="88">
        <v>58.798450000000003</v>
      </c>
      <c r="K6" s="88">
        <v>57.429009999999998</v>
      </c>
      <c r="L6" s="115">
        <v>58.726109999999998</v>
      </c>
    </row>
    <row r="7" spans="1:12" x14ac:dyDescent="0.25">
      <c r="A7" s="91">
        <v>43606</v>
      </c>
      <c r="B7" s="45">
        <v>342</v>
      </c>
      <c r="C7" s="88">
        <v>64.782070000000004</v>
      </c>
      <c r="D7" s="88">
        <v>57.905419999999999</v>
      </c>
      <c r="E7" s="88">
        <v>62.843829999999997</v>
      </c>
      <c r="F7" s="88">
        <v>62.310890000000001</v>
      </c>
      <c r="G7" s="88">
        <v>65.473230000000001</v>
      </c>
      <c r="H7" s="88">
        <v>65.107100000000003</v>
      </c>
      <c r="I7" s="88">
        <v>64.882450000000006</v>
      </c>
      <c r="J7" s="88">
        <v>61.67886</v>
      </c>
      <c r="K7" s="88">
        <v>77.11157</v>
      </c>
      <c r="L7" s="115">
        <v>60.388010000000001</v>
      </c>
    </row>
    <row r="8" spans="1:12" ht="15.75" thickBot="1" x14ac:dyDescent="0.3">
      <c r="A8" s="92">
        <v>43742</v>
      </c>
      <c r="B8" s="60">
        <v>478</v>
      </c>
      <c r="C8" s="116">
        <v>80</v>
      </c>
      <c r="D8" s="116">
        <v>77.645049999999998</v>
      </c>
      <c r="E8" s="116">
        <v>75.895769999999999</v>
      </c>
      <c r="F8" s="116">
        <v>73.118279999999999</v>
      </c>
      <c r="G8" s="116">
        <v>75.599999999999994</v>
      </c>
      <c r="H8" s="116">
        <v>74.125869999999992</v>
      </c>
      <c r="I8" s="116">
        <v>78.388280000000009</v>
      </c>
      <c r="J8" s="116">
        <v>75.982529999999997</v>
      </c>
      <c r="K8" s="116">
        <v>78.260869999999997</v>
      </c>
      <c r="L8" s="117">
        <v>77.358490000000003</v>
      </c>
    </row>
    <row r="9" spans="1:12" ht="15.75" thickBot="1" x14ac:dyDescent="0.3">
      <c r="A9" s="93"/>
      <c r="B9" s="41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ht="15.75" thickBot="1" x14ac:dyDescent="0.3">
      <c r="A10" s="194" t="s">
        <v>131</v>
      </c>
      <c r="B10" s="195"/>
      <c r="C10" s="195"/>
      <c r="D10" s="196"/>
      <c r="E10" s="94"/>
      <c r="F10" s="94"/>
      <c r="G10" s="94"/>
      <c r="H10" s="94"/>
      <c r="I10" s="94"/>
      <c r="J10" s="94"/>
      <c r="K10" s="94"/>
      <c r="L10" s="94"/>
    </row>
    <row r="11" spans="1:12" ht="58.5" customHeight="1" thickBot="1" x14ac:dyDescent="0.3">
      <c r="A11" s="110" t="s">
        <v>2</v>
      </c>
      <c r="B11" s="113" t="s">
        <v>125</v>
      </c>
      <c r="C11" s="111" t="s">
        <v>18</v>
      </c>
      <c r="D11" s="112" t="s">
        <v>126</v>
      </c>
      <c r="E11" s="94"/>
      <c r="F11" s="94"/>
      <c r="G11" s="94"/>
      <c r="H11" s="94"/>
      <c r="I11" s="94"/>
      <c r="J11" s="94"/>
    </row>
    <row r="12" spans="1:12" x14ac:dyDescent="0.25">
      <c r="A12" s="97" t="s">
        <v>10</v>
      </c>
      <c r="B12" s="98">
        <v>43742</v>
      </c>
      <c r="C12" s="99" t="s">
        <v>34</v>
      </c>
      <c r="D12" s="100">
        <v>80</v>
      </c>
      <c r="E12" s="94"/>
      <c r="F12" s="94"/>
      <c r="G12" s="94"/>
      <c r="H12" s="94"/>
      <c r="I12" s="94"/>
      <c r="J12" s="94"/>
    </row>
    <row r="13" spans="1:12" x14ac:dyDescent="0.25">
      <c r="A13" s="84" t="s">
        <v>10</v>
      </c>
      <c r="B13" s="96">
        <v>43742</v>
      </c>
      <c r="C13" s="87" t="s">
        <v>35</v>
      </c>
      <c r="D13" s="101">
        <v>77.645051194539249</v>
      </c>
      <c r="E13" s="94"/>
      <c r="F13" s="94"/>
      <c r="G13" s="94"/>
      <c r="H13" s="94"/>
      <c r="I13" s="94"/>
      <c r="J13" s="94"/>
    </row>
    <row r="14" spans="1:12" x14ac:dyDescent="0.25">
      <c r="A14" s="84" t="s">
        <v>10</v>
      </c>
      <c r="B14" s="96">
        <v>43742</v>
      </c>
      <c r="C14" s="95" t="s">
        <v>36</v>
      </c>
      <c r="D14" s="101">
        <v>76.788830715532285</v>
      </c>
      <c r="E14" s="94"/>
      <c r="F14" s="94"/>
      <c r="G14" s="94"/>
      <c r="H14" s="94"/>
      <c r="I14" s="94"/>
      <c r="J14" s="94"/>
    </row>
    <row r="15" spans="1:12" x14ac:dyDescent="0.25">
      <c r="A15" s="84" t="s">
        <v>10</v>
      </c>
      <c r="B15" s="96">
        <v>43742</v>
      </c>
      <c r="C15" s="95" t="s">
        <v>37</v>
      </c>
      <c r="D15" s="101">
        <v>75.662650602409641</v>
      </c>
      <c r="E15" s="94"/>
      <c r="F15" s="94"/>
      <c r="G15" s="94"/>
      <c r="H15" s="94"/>
      <c r="I15" s="94"/>
      <c r="J15" s="94"/>
    </row>
    <row r="16" spans="1:12" x14ac:dyDescent="0.25">
      <c r="A16" s="84" t="s">
        <v>10</v>
      </c>
      <c r="B16" s="96">
        <v>43742</v>
      </c>
      <c r="C16" s="95" t="s">
        <v>38</v>
      </c>
      <c r="D16" s="101">
        <v>76.767676767676761</v>
      </c>
      <c r="E16" s="94"/>
      <c r="F16" s="94"/>
      <c r="G16" s="94"/>
      <c r="H16" s="94"/>
      <c r="I16" s="94"/>
      <c r="J16" s="94"/>
    </row>
    <row r="17" spans="1:10" ht="18.75" thickBot="1" x14ac:dyDescent="0.3">
      <c r="A17" s="102" t="s">
        <v>10</v>
      </c>
      <c r="B17" s="103">
        <v>43742</v>
      </c>
      <c r="C17" s="104" t="s">
        <v>39</v>
      </c>
      <c r="D17" s="105" t="s">
        <v>127</v>
      </c>
      <c r="E17" s="94"/>
      <c r="F17" s="94"/>
      <c r="G17" s="94"/>
      <c r="H17" s="94"/>
      <c r="I17" s="94"/>
      <c r="J17" s="94"/>
    </row>
    <row r="18" spans="1:10" x14ac:dyDescent="0.25">
      <c r="A18" s="106" t="s">
        <v>11</v>
      </c>
      <c r="B18" s="107">
        <v>43742</v>
      </c>
      <c r="C18" s="108" t="s">
        <v>34</v>
      </c>
      <c r="D18" s="109">
        <v>75.895765472312704</v>
      </c>
      <c r="E18" s="94"/>
      <c r="F18" s="94"/>
      <c r="G18" s="94"/>
      <c r="H18" s="94"/>
      <c r="I18" s="94"/>
      <c r="J18" s="94"/>
    </row>
    <row r="19" spans="1:10" x14ac:dyDescent="0.25">
      <c r="A19" s="84" t="s">
        <v>11</v>
      </c>
      <c r="B19" s="96">
        <v>43742</v>
      </c>
      <c r="C19" s="87" t="s">
        <v>35</v>
      </c>
      <c r="D19" s="101">
        <v>73.118279569892479</v>
      </c>
      <c r="E19" s="94"/>
      <c r="F19" s="94"/>
      <c r="G19" s="94"/>
      <c r="H19" s="94"/>
      <c r="I19" s="94"/>
      <c r="J19" s="94"/>
    </row>
    <row r="20" spans="1:10" x14ac:dyDescent="0.25">
      <c r="A20" s="84" t="s">
        <v>11</v>
      </c>
      <c r="B20" s="96">
        <v>43742</v>
      </c>
      <c r="C20" s="95" t="s">
        <v>36</v>
      </c>
      <c r="D20" s="101">
        <v>73.230769230769226</v>
      </c>
      <c r="E20" s="94"/>
      <c r="F20" s="94"/>
      <c r="G20" s="94"/>
      <c r="H20" s="94"/>
      <c r="I20" s="94"/>
      <c r="J20" s="94"/>
    </row>
    <row r="21" spans="1:10" x14ac:dyDescent="0.25">
      <c r="A21" s="84" t="s">
        <v>11</v>
      </c>
      <c r="B21" s="96">
        <v>43742</v>
      </c>
      <c r="C21" s="95" t="s">
        <v>37</v>
      </c>
      <c r="D21" s="101">
        <v>74.208144796380097</v>
      </c>
      <c r="E21" s="94"/>
      <c r="F21" s="94"/>
      <c r="G21" s="94"/>
      <c r="H21" s="94"/>
      <c r="I21" s="94"/>
      <c r="J21" s="94"/>
    </row>
    <row r="22" spans="1:10" x14ac:dyDescent="0.25">
      <c r="A22" s="84" t="s">
        <v>11</v>
      </c>
      <c r="B22" s="96">
        <v>43742</v>
      </c>
      <c r="C22" s="95" t="s">
        <v>38</v>
      </c>
      <c r="D22" s="101">
        <v>73.333333333333329</v>
      </c>
      <c r="E22" s="94"/>
      <c r="F22" s="94"/>
      <c r="G22" s="94"/>
      <c r="H22" s="94"/>
      <c r="I22" s="94"/>
      <c r="J22" s="94"/>
    </row>
    <row r="23" spans="1:10" ht="15.75" thickBot="1" x14ac:dyDescent="0.3">
      <c r="A23" s="102" t="s">
        <v>11</v>
      </c>
      <c r="B23" s="103">
        <v>43742</v>
      </c>
      <c r="C23" s="104" t="s">
        <v>39</v>
      </c>
      <c r="D23" s="105">
        <v>72.881355932203391</v>
      </c>
      <c r="E23" s="94"/>
      <c r="F23" s="94"/>
      <c r="G23" s="94"/>
      <c r="H23" s="94"/>
      <c r="I23" s="94"/>
      <c r="J23" s="94"/>
    </row>
    <row r="24" spans="1:10" x14ac:dyDescent="0.25">
      <c r="A24" s="97" t="s">
        <v>12</v>
      </c>
      <c r="B24" s="98">
        <v>43742</v>
      </c>
      <c r="C24" s="99" t="s">
        <v>34</v>
      </c>
      <c r="D24" s="100">
        <v>75.599999999999994</v>
      </c>
      <c r="E24" s="94"/>
      <c r="F24" s="94"/>
      <c r="G24" s="94"/>
      <c r="H24" s="94"/>
      <c r="I24" s="94"/>
      <c r="J24" s="94"/>
    </row>
    <row r="25" spans="1:10" x14ac:dyDescent="0.25">
      <c r="A25" s="84" t="s">
        <v>12</v>
      </c>
      <c r="B25" s="96">
        <v>43742</v>
      </c>
      <c r="C25" s="87" t="s">
        <v>35</v>
      </c>
      <c r="D25" s="101">
        <v>74.12587412587412</v>
      </c>
      <c r="E25" s="94"/>
      <c r="F25" s="94"/>
      <c r="G25" s="94"/>
      <c r="H25" s="94"/>
      <c r="I25" s="94"/>
      <c r="J25" s="94"/>
    </row>
    <row r="26" spans="1:10" x14ac:dyDescent="0.25">
      <c r="A26" s="84" t="s">
        <v>12</v>
      </c>
      <c r="B26" s="96">
        <v>43742</v>
      </c>
      <c r="C26" s="95" t="s">
        <v>36</v>
      </c>
      <c r="D26" s="101">
        <v>72.932330827067673</v>
      </c>
      <c r="E26" s="94"/>
      <c r="F26" s="94"/>
      <c r="G26" s="94"/>
      <c r="H26" s="94"/>
      <c r="I26" s="94"/>
      <c r="J26" s="94"/>
    </row>
    <row r="27" spans="1:10" x14ac:dyDescent="0.25">
      <c r="A27" s="84" t="s">
        <v>12</v>
      </c>
      <c r="B27" s="96">
        <v>43742</v>
      </c>
      <c r="C27" s="95" t="s">
        <v>37</v>
      </c>
      <c r="D27" s="101">
        <v>72.289156626506028</v>
      </c>
      <c r="E27" s="94"/>
      <c r="F27" s="94"/>
      <c r="G27" s="94"/>
      <c r="H27" s="94"/>
      <c r="I27" s="94"/>
      <c r="J27" s="94"/>
    </row>
    <row r="28" spans="1:10" x14ac:dyDescent="0.25">
      <c r="A28" s="84" t="s">
        <v>12</v>
      </c>
      <c r="B28" s="96">
        <v>43742</v>
      </c>
      <c r="C28" s="95" t="s">
        <v>38</v>
      </c>
      <c r="D28" s="101">
        <v>71.27937336814621</v>
      </c>
      <c r="E28" s="94"/>
      <c r="F28" s="94"/>
      <c r="G28" s="94"/>
      <c r="H28" s="94"/>
      <c r="I28" s="94"/>
      <c r="J28" s="94"/>
    </row>
    <row r="29" spans="1:10" ht="15.75" thickBot="1" x14ac:dyDescent="0.3">
      <c r="A29" s="102" t="s">
        <v>12</v>
      </c>
      <c r="B29" s="103">
        <v>43742</v>
      </c>
      <c r="C29" s="104" t="s">
        <v>39</v>
      </c>
      <c r="D29" s="105">
        <v>70.190274841437628</v>
      </c>
      <c r="E29" s="94"/>
      <c r="F29" s="94"/>
      <c r="G29" s="94"/>
      <c r="H29" s="94"/>
      <c r="I29" s="94"/>
      <c r="J29" s="94"/>
    </row>
    <row r="30" spans="1:10" x14ac:dyDescent="0.25">
      <c r="A30" s="97" t="s">
        <v>13</v>
      </c>
      <c r="B30" s="98">
        <v>43742</v>
      </c>
      <c r="C30" s="99" t="s">
        <v>34</v>
      </c>
      <c r="D30" s="100">
        <v>78.388278388278394</v>
      </c>
      <c r="E30" s="94"/>
      <c r="F30" s="94"/>
      <c r="G30" s="94"/>
      <c r="H30" s="94"/>
      <c r="I30" s="94"/>
      <c r="J30" s="94"/>
    </row>
    <row r="31" spans="1:10" x14ac:dyDescent="0.25">
      <c r="A31" s="84" t="s">
        <v>13</v>
      </c>
      <c r="B31" s="96">
        <v>43742</v>
      </c>
      <c r="C31" s="87" t="s">
        <v>35</v>
      </c>
      <c r="D31" s="101">
        <v>75.982532751091696</v>
      </c>
      <c r="E31" s="94"/>
      <c r="F31" s="94"/>
      <c r="G31" s="94"/>
      <c r="H31" s="94"/>
      <c r="I31" s="94"/>
      <c r="J31" s="94"/>
    </row>
    <row r="32" spans="1:10" x14ac:dyDescent="0.25">
      <c r="A32" s="84" t="s">
        <v>13</v>
      </c>
      <c r="B32" s="96">
        <v>43742</v>
      </c>
      <c r="C32" s="95" t="s">
        <v>36</v>
      </c>
      <c r="D32" s="101">
        <v>75.769230769230774</v>
      </c>
      <c r="E32" s="94"/>
      <c r="F32" s="94"/>
      <c r="G32" s="94"/>
      <c r="H32" s="94"/>
      <c r="I32" s="94"/>
      <c r="J32" s="94"/>
    </row>
    <row r="33" spans="1:10" x14ac:dyDescent="0.25">
      <c r="A33" s="84" t="s">
        <v>13</v>
      </c>
      <c r="B33" s="96">
        <v>43742</v>
      </c>
      <c r="C33" s="95" t="s">
        <v>37</v>
      </c>
      <c r="D33" s="101">
        <v>74.89878542510121</v>
      </c>
      <c r="E33" s="94"/>
      <c r="F33" s="94"/>
      <c r="G33" s="94"/>
      <c r="H33" s="94"/>
      <c r="I33" s="94"/>
      <c r="J33" s="94"/>
    </row>
    <row r="34" spans="1:10" x14ac:dyDescent="0.25">
      <c r="A34" s="84" t="s">
        <v>13</v>
      </c>
      <c r="B34" s="96">
        <v>43742</v>
      </c>
      <c r="C34" s="95" t="s">
        <v>38</v>
      </c>
      <c r="D34" s="101">
        <v>75.268817204301072</v>
      </c>
      <c r="E34" s="94"/>
      <c r="F34" s="94"/>
      <c r="G34" s="94"/>
      <c r="H34" s="94"/>
      <c r="I34" s="94"/>
      <c r="J34" s="94"/>
    </row>
    <row r="35" spans="1:10" ht="15.75" thickBot="1" x14ac:dyDescent="0.3">
      <c r="A35" s="102" t="s">
        <v>13</v>
      </c>
      <c r="B35" s="103">
        <v>43742</v>
      </c>
      <c r="C35" s="104" t="s">
        <v>39</v>
      </c>
      <c r="D35" s="105">
        <v>74.375</v>
      </c>
      <c r="E35" s="94"/>
      <c r="F35" s="94"/>
      <c r="G35" s="94"/>
      <c r="H35" s="94"/>
      <c r="I35" s="94"/>
      <c r="J35" s="94"/>
    </row>
    <row r="36" spans="1:10" x14ac:dyDescent="0.25">
      <c r="A36" s="97" t="s">
        <v>14</v>
      </c>
      <c r="B36" s="98">
        <v>43742</v>
      </c>
      <c r="C36" s="99" t="s">
        <v>34</v>
      </c>
      <c r="D36" s="100">
        <v>78.260869565217391</v>
      </c>
      <c r="E36" s="94"/>
      <c r="F36" s="94"/>
      <c r="G36" s="94"/>
      <c r="H36" s="94"/>
      <c r="I36" s="94"/>
      <c r="J36" s="94"/>
    </row>
    <row r="37" spans="1:10" x14ac:dyDescent="0.25">
      <c r="A37" s="84" t="s">
        <v>14</v>
      </c>
      <c r="B37" s="96">
        <v>43742</v>
      </c>
      <c r="C37" s="87" t="s">
        <v>35</v>
      </c>
      <c r="D37" s="101">
        <v>77.358490566037744</v>
      </c>
      <c r="E37" s="94"/>
      <c r="F37" s="94"/>
      <c r="G37" s="94"/>
      <c r="H37" s="94"/>
      <c r="I37" s="94"/>
      <c r="J37" s="94"/>
    </row>
    <row r="38" spans="1:10" x14ac:dyDescent="0.25">
      <c r="A38" s="84" t="s">
        <v>14</v>
      </c>
      <c r="B38" s="96">
        <v>43742</v>
      </c>
      <c r="C38" s="95" t="s">
        <v>36</v>
      </c>
      <c r="D38" s="101">
        <v>76.526717557251914</v>
      </c>
      <c r="E38" s="94"/>
      <c r="F38" s="94"/>
      <c r="G38" s="94"/>
      <c r="H38" s="94"/>
      <c r="I38" s="94"/>
      <c r="J38" s="94"/>
    </row>
    <row r="39" spans="1:10" x14ac:dyDescent="0.25">
      <c r="A39" s="84" t="s">
        <v>14</v>
      </c>
      <c r="B39" s="96">
        <v>43742</v>
      </c>
      <c r="C39" s="95" t="s">
        <v>37</v>
      </c>
      <c r="D39" s="101">
        <v>75.80071174377224</v>
      </c>
      <c r="E39" s="94"/>
      <c r="F39" s="94"/>
      <c r="G39" s="94"/>
      <c r="H39" s="94"/>
      <c r="I39" s="94"/>
      <c r="J39" s="94"/>
    </row>
    <row r="40" spans="1:10" x14ac:dyDescent="0.25">
      <c r="A40" s="84" t="s">
        <v>14</v>
      </c>
      <c r="B40" s="96">
        <v>43742</v>
      </c>
      <c r="C40" s="95" t="s">
        <v>38</v>
      </c>
      <c r="D40" s="101">
        <v>75.710594315245487</v>
      </c>
      <c r="E40" s="94"/>
      <c r="F40" s="94"/>
      <c r="G40" s="94"/>
      <c r="H40" s="94"/>
      <c r="I40" s="94"/>
      <c r="J40" s="94"/>
    </row>
    <row r="41" spans="1:10" ht="15.75" thickBot="1" x14ac:dyDescent="0.3">
      <c r="A41" s="102" t="s">
        <v>14</v>
      </c>
      <c r="B41" s="103">
        <v>43742</v>
      </c>
      <c r="C41" s="104" t="s">
        <v>39</v>
      </c>
      <c r="D41" s="105">
        <v>74.825174825174827</v>
      </c>
      <c r="E41" s="94"/>
      <c r="F41" s="94"/>
      <c r="G41" s="94"/>
      <c r="H41" s="94"/>
      <c r="I41" s="94"/>
      <c r="J41" s="94"/>
    </row>
    <row r="43" spans="1:10" x14ac:dyDescent="0.25">
      <c r="A43" s="67" t="s">
        <v>150</v>
      </c>
    </row>
    <row r="44" spans="1:10" x14ac:dyDescent="0.25">
      <c r="A44" s="5" t="s">
        <v>129</v>
      </c>
    </row>
    <row r="45" spans="1:10" x14ac:dyDescent="0.25">
      <c r="A45" t="s">
        <v>128</v>
      </c>
    </row>
  </sheetData>
  <mergeCells count="8">
    <mergeCell ref="A10:D10"/>
    <mergeCell ref="A1:B2"/>
    <mergeCell ref="C1:L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0"/>
  <sheetViews>
    <sheetView tabSelected="1" zoomScale="70" zoomScaleNormal="70" workbookViewId="0">
      <selection activeCell="J9" sqref="J9"/>
    </sheetView>
  </sheetViews>
  <sheetFormatPr defaultRowHeight="15" x14ac:dyDescent="0.25"/>
  <cols>
    <col min="1" max="1" width="11.7109375" customWidth="1"/>
    <col min="3" max="3" width="14.140625" customWidth="1"/>
    <col min="11" max="11" width="11.42578125" customWidth="1"/>
    <col min="12" max="18" width="10.5703125" bestFit="1" customWidth="1"/>
  </cols>
  <sheetData>
    <row r="1" spans="1:6" ht="16.5" thickBot="1" x14ac:dyDescent="0.3">
      <c r="A1" s="205" t="s">
        <v>145</v>
      </c>
      <c r="B1" s="206"/>
      <c r="C1" s="206"/>
      <c r="D1" s="206"/>
      <c r="E1" s="206"/>
      <c r="F1" s="207"/>
    </row>
    <row r="2" spans="1:6" x14ac:dyDescent="0.25">
      <c r="A2" s="120" t="s">
        <v>18</v>
      </c>
      <c r="B2" s="121" t="s">
        <v>118</v>
      </c>
      <c r="C2" s="121" t="s">
        <v>119</v>
      </c>
      <c r="D2" s="122" t="s">
        <v>120</v>
      </c>
      <c r="E2" s="122" t="s">
        <v>121</v>
      </c>
      <c r="F2" s="123" t="s">
        <v>122</v>
      </c>
    </row>
    <row r="3" spans="1:6" x14ac:dyDescent="0.25">
      <c r="A3" s="124">
        <v>25</v>
      </c>
      <c r="B3" s="1">
        <v>15</v>
      </c>
      <c r="C3" s="1">
        <v>7</v>
      </c>
      <c r="D3" s="1">
        <v>11</v>
      </c>
      <c r="E3" s="1">
        <v>13</v>
      </c>
      <c r="F3" s="125">
        <v>13</v>
      </c>
    </row>
    <row r="4" spans="1:6" x14ac:dyDescent="0.25">
      <c r="A4" s="124">
        <v>50</v>
      </c>
      <c r="B4" s="1">
        <v>10</v>
      </c>
      <c r="C4" s="1">
        <v>6</v>
      </c>
      <c r="D4" s="1">
        <v>4</v>
      </c>
      <c r="E4" s="1">
        <v>8</v>
      </c>
      <c r="F4" s="125">
        <v>8</v>
      </c>
    </row>
    <row r="5" spans="1:6" ht="15.75" thickBot="1" x14ac:dyDescent="0.3">
      <c r="A5" s="126">
        <v>75</v>
      </c>
      <c r="B5" s="129" t="s">
        <v>40</v>
      </c>
      <c r="C5" s="127">
        <v>3</v>
      </c>
      <c r="D5" s="127">
        <v>0</v>
      </c>
      <c r="E5" s="127">
        <v>2</v>
      </c>
      <c r="F5" s="128">
        <v>4</v>
      </c>
    </row>
    <row r="10" spans="1:6" ht="15.75" thickBot="1" x14ac:dyDescent="0.3"/>
    <row r="11" spans="1:6" ht="16.5" thickBot="1" x14ac:dyDescent="0.3">
      <c r="A11" s="205" t="s">
        <v>143</v>
      </c>
      <c r="B11" s="206"/>
      <c r="C11" s="206"/>
      <c r="D11" s="206"/>
      <c r="E11" s="206"/>
      <c r="F11" s="207"/>
    </row>
    <row r="12" spans="1:6" ht="15.75" thickBot="1" x14ac:dyDescent="0.3">
      <c r="A12" s="146" t="s">
        <v>18</v>
      </c>
      <c r="B12" s="147" t="s">
        <v>118</v>
      </c>
      <c r="C12" s="147" t="s">
        <v>119</v>
      </c>
      <c r="D12" s="148" t="s">
        <v>120</v>
      </c>
      <c r="E12" s="148" t="s">
        <v>121</v>
      </c>
      <c r="F12" s="149" t="s">
        <v>122</v>
      </c>
    </row>
    <row r="13" spans="1:6" x14ac:dyDescent="0.25">
      <c r="A13" s="143">
        <v>7.5</v>
      </c>
      <c r="B13" s="144">
        <v>17</v>
      </c>
      <c r="C13" s="144">
        <v>18</v>
      </c>
      <c r="D13" s="144">
        <v>18</v>
      </c>
      <c r="E13" s="144">
        <v>19</v>
      </c>
      <c r="F13" s="145">
        <v>11</v>
      </c>
    </row>
    <row r="14" spans="1:6" x14ac:dyDescent="0.25">
      <c r="A14" s="124">
        <v>15</v>
      </c>
      <c r="B14" s="1">
        <v>11</v>
      </c>
      <c r="C14" s="1">
        <v>14</v>
      </c>
      <c r="D14" s="1">
        <v>10</v>
      </c>
      <c r="E14" s="1">
        <v>5</v>
      </c>
      <c r="F14" s="125">
        <v>9</v>
      </c>
    </row>
    <row r="15" spans="1:6" x14ac:dyDescent="0.25">
      <c r="A15" s="124">
        <v>20</v>
      </c>
      <c r="B15" s="1">
        <v>7</v>
      </c>
      <c r="C15" s="1">
        <v>11</v>
      </c>
      <c r="D15" s="1">
        <v>15</v>
      </c>
      <c r="E15" s="1">
        <v>9</v>
      </c>
      <c r="F15" s="125">
        <v>15</v>
      </c>
    </row>
    <row r="16" spans="1:6" x14ac:dyDescent="0.25">
      <c r="A16" s="124">
        <v>30</v>
      </c>
      <c r="B16" s="1">
        <v>12</v>
      </c>
      <c r="C16" s="1">
        <v>17</v>
      </c>
      <c r="D16" s="1">
        <v>10</v>
      </c>
      <c r="E16" s="1">
        <v>13</v>
      </c>
      <c r="F16" s="125">
        <v>10</v>
      </c>
    </row>
    <row r="17" spans="1:18" x14ac:dyDescent="0.25">
      <c r="A17" s="124">
        <v>40</v>
      </c>
      <c r="B17" s="1">
        <v>9</v>
      </c>
      <c r="C17" s="1">
        <v>14</v>
      </c>
      <c r="D17" s="1">
        <v>11</v>
      </c>
      <c r="E17" s="1">
        <v>10</v>
      </c>
      <c r="F17" s="125">
        <v>10</v>
      </c>
    </row>
    <row r="18" spans="1:18" x14ac:dyDescent="0.25">
      <c r="A18" s="124">
        <v>50</v>
      </c>
      <c r="B18" s="1">
        <v>11</v>
      </c>
      <c r="C18" s="1">
        <v>12</v>
      </c>
      <c r="D18" s="1">
        <v>8</v>
      </c>
      <c r="E18" s="1">
        <v>11</v>
      </c>
      <c r="F18" s="125">
        <v>9</v>
      </c>
    </row>
    <row r="19" spans="1:18" ht="15.75" thickBot="1" x14ac:dyDescent="0.3">
      <c r="A19" s="126">
        <v>60</v>
      </c>
      <c r="B19" s="129" t="s">
        <v>40</v>
      </c>
      <c r="C19" s="127">
        <v>13</v>
      </c>
      <c r="D19" s="127">
        <v>12</v>
      </c>
      <c r="E19" s="127">
        <v>7</v>
      </c>
      <c r="F19" s="128">
        <v>9</v>
      </c>
    </row>
    <row r="28" spans="1:18" ht="15.75" thickBot="1" x14ac:dyDescent="0.3"/>
    <row r="29" spans="1:18" ht="16.5" thickBot="1" x14ac:dyDescent="0.3">
      <c r="A29" s="205" t="s">
        <v>144</v>
      </c>
      <c r="B29" s="206"/>
      <c r="C29" s="206"/>
      <c r="D29" s="206"/>
      <c r="E29" s="206"/>
      <c r="F29" s="206"/>
      <c r="G29" s="206"/>
      <c r="H29" s="206"/>
      <c r="I29" s="206"/>
      <c r="J29" s="207"/>
    </row>
    <row r="30" spans="1:18" ht="32.25" thickBot="1" x14ac:dyDescent="0.3">
      <c r="A30" s="138" t="s">
        <v>2</v>
      </c>
      <c r="B30" s="139" t="s">
        <v>132</v>
      </c>
      <c r="C30" s="140" t="s">
        <v>142</v>
      </c>
      <c r="D30" s="141" t="s">
        <v>133</v>
      </c>
      <c r="E30" s="141" t="s">
        <v>134</v>
      </c>
      <c r="F30" s="141" t="s">
        <v>135</v>
      </c>
      <c r="G30" s="141" t="s">
        <v>136</v>
      </c>
      <c r="H30" s="141" t="s">
        <v>137</v>
      </c>
      <c r="I30" s="141" t="s">
        <v>138</v>
      </c>
      <c r="J30" s="142" t="s">
        <v>139</v>
      </c>
      <c r="K30" s="162"/>
      <c r="L30" s="141" t="s">
        <v>133</v>
      </c>
      <c r="M30" s="141" t="s">
        <v>134</v>
      </c>
      <c r="N30" s="141" t="s">
        <v>135</v>
      </c>
      <c r="O30" s="141" t="s">
        <v>136</v>
      </c>
      <c r="P30" s="141" t="s">
        <v>137</v>
      </c>
      <c r="Q30" s="141" t="s">
        <v>138</v>
      </c>
      <c r="R30" s="142" t="s">
        <v>139</v>
      </c>
    </row>
    <row r="31" spans="1:18" x14ac:dyDescent="0.25">
      <c r="A31" s="150" t="s">
        <v>10</v>
      </c>
      <c r="B31" s="151" t="s">
        <v>70</v>
      </c>
      <c r="C31" s="152">
        <v>43741</v>
      </c>
      <c r="D31" s="153">
        <v>24</v>
      </c>
      <c r="E31" s="153">
        <v>18</v>
      </c>
      <c r="F31" s="153">
        <v>40</v>
      </c>
      <c r="G31" s="153">
        <v>54</v>
      </c>
      <c r="H31" s="153">
        <v>42</v>
      </c>
      <c r="I31" s="153">
        <v>44</v>
      </c>
      <c r="J31" s="154" t="s">
        <v>40</v>
      </c>
      <c r="K31" s="159" t="s">
        <v>146</v>
      </c>
      <c r="L31" s="163">
        <v>24.666666666666668</v>
      </c>
      <c r="M31" s="163">
        <v>26.666666666666668</v>
      </c>
      <c r="N31" s="163">
        <v>38</v>
      </c>
      <c r="O31" s="163">
        <v>52</v>
      </c>
      <c r="P31" s="163">
        <v>43.333333333333336</v>
      </c>
      <c r="Q31" s="163">
        <v>39.333333333333336</v>
      </c>
      <c r="R31" s="164"/>
    </row>
    <row r="32" spans="1:18" x14ac:dyDescent="0.25">
      <c r="A32" s="130" t="s">
        <v>10</v>
      </c>
      <c r="B32" s="66" t="s">
        <v>71</v>
      </c>
      <c r="C32" s="118">
        <v>43741</v>
      </c>
      <c r="D32" s="39">
        <v>18</v>
      </c>
      <c r="E32" s="39">
        <v>18</v>
      </c>
      <c r="F32" s="39">
        <v>26</v>
      </c>
      <c r="G32" s="39">
        <v>52</v>
      </c>
      <c r="H32" s="39">
        <v>42</v>
      </c>
      <c r="I32" s="39">
        <v>34</v>
      </c>
      <c r="J32" s="131" t="s">
        <v>40</v>
      </c>
      <c r="K32" s="160" t="s">
        <v>147</v>
      </c>
      <c r="L32" s="165">
        <v>5.7348835113617511</v>
      </c>
      <c r="M32" s="165">
        <v>12.256517540566822</v>
      </c>
      <c r="N32" s="165">
        <v>9.0921211313239034</v>
      </c>
      <c r="O32" s="165">
        <v>1.6329931618554521</v>
      </c>
      <c r="P32" s="165">
        <v>1.8856180831641267</v>
      </c>
      <c r="Q32" s="165">
        <v>4.1096093353126513</v>
      </c>
      <c r="R32" s="166"/>
    </row>
    <row r="33" spans="1:18" ht="15.75" thickBot="1" x14ac:dyDescent="0.3">
      <c r="A33" s="155" t="s">
        <v>10</v>
      </c>
      <c r="B33" s="156" t="s">
        <v>72</v>
      </c>
      <c r="C33" s="135">
        <v>43741</v>
      </c>
      <c r="D33" s="136">
        <v>32</v>
      </c>
      <c r="E33" s="136">
        <v>44</v>
      </c>
      <c r="F33" s="136">
        <v>48</v>
      </c>
      <c r="G33" s="136">
        <v>50</v>
      </c>
      <c r="H33" s="136">
        <v>46</v>
      </c>
      <c r="I33" s="136">
        <v>40</v>
      </c>
      <c r="J33" s="137" t="s">
        <v>40</v>
      </c>
      <c r="K33" s="161" t="s">
        <v>148</v>
      </c>
      <c r="L33" s="167">
        <v>0.23249527748763854</v>
      </c>
      <c r="M33" s="167">
        <v>0.45961940777125582</v>
      </c>
      <c r="N33" s="167">
        <v>0.23926634556115536</v>
      </c>
      <c r="O33" s="167">
        <v>3.1403714651066388E-2</v>
      </c>
      <c r="P33" s="167">
        <v>4.3514263457633692E-2</v>
      </c>
      <c r="Q33" s="167">
        <v>0.10448159327066062</v>
      </c>
      <c r="R33" s="168"/>
    </row>
    <row r="34" spans="1:18" x14ac:dyDescent="0.25">
      <c r="A34" s="157" t="s">
        <v>11</v>
      </c>
      <c r="B34" s="158" t="s">
        <v>75</v>
      </c>
      <c r="C34" s="152">
        <v>43741</v>
      </c>
      <c r="D34" s="153">
        <v>20</v>
      </c>
      <c r="E34" s="153">
        <v>18</v>
      </c>
      <c r="F34" s="153">
        <v>10</v>
      </c>
      <c r="G34" s="153">
        <v>8</v>
      </c>
      <c r="H34" s="153">
        <v>4</v>
      </c>
      <c r="I34" s="153">
        <v>10</v>
      </c>
      <c r="J34" s="154">
        <v>10</v>
      </c>
      <c r="K34" s="159" t="s">
        <v>146</v>
      </c>
      <c r="L34" s="163">
        <v>19.333333333333332</v>
      </c>
      <c r="M34" s="163">
        <v>17.333333333333332</v>
      </c>
      <c r="N34" s="163">
        <v>11.333333333333334</v>
      </c>
      <c r="O34" s="163">
        <v>10</v>
      </c>
      <c r="P34" s="163">
        <v>10</v>
      </c>
      <c r="Q34" s="163">
        <v>10.666666666666666</v>
      </c>
      <c r="R34" s="164">
        <v>9.3333333333333339</v>
      </c>
    </row>
    <row r="35" spans="1:18" x14ac:dyDescent="0.25">
      <c r="A35" s="132" t="s">
        <v>11</v>
      </c>
      <c r="B35" s="119" t="s">
        <v>76</v>
      </c>
      <c r="C35" s="118">
        <v>43741</v>
      </c>
      <c r="D35" s="39">
        <v>18</v>
      </c>
      <c r="E35" s="39">
        <v>12</v>
      </c>
      <c r="F35" s="39">
        <v>12</v>
      </c>
      <c r="G35" s="39">
        <v>12</v>
      </c>
      <c r="H35" s="39">
        <v>16</v>
      </c>
      <c r="I35" s="39">
        <v>14</v>
      </c>
      <c r="J35" s="131">
        <v>12</v>
      </c>
      <c r="K35" s="160" t="s">
        <v>147</v>
      </c>
      <c r="L35" s="165">
        <v>0.94280904158206336</v>
      </c>
      <c r="M35" s="165">
        <v>4.1096093353126513</v>
      </c>
      <c r="N35" s="165">
        <v>0.94280904158206336</v>
      </c>
      <c r="O35" s="165">
        <v>1.6329931618554521</v>
      </c>
      <c r="P35" s="165">
        <v>4.8989794855663558</v>
      </c>
      <c r="Q35" s="165">
        <v>2.4944382578492941</v>
      </c>
      <c r="R35" s="166">
        <v>2.4944382578492941</v>
      </c>
    </row>
    <row r="36" spans="1:18" ht="15.75" thickBot="1" x14ac:dyDescent="0.3">
      <c r="A36" s="133" t="s">
        <v>11</v>
      </c>
      <c r="B36" s="134" t="s">
        <v>77</v>
      </c>
      <c r="C36" s="135">
        <v>43741</v>
      </c>
      <c r="D36" s="136">
        <v>20</v>
      </c>
      <c r="E36" s="136">
        <v>22</v>
      </c>
      <c r="F36" s="136">
        <v>12</v>
      </c>
      <c r="G36" s="136">
        <v>10</v>
      </c>
      <c r="H36" s="136">
        <v>10</v>
      </c>
      <c r="I36" s="136">
        <v>8</v>
      </c>
      <c r="J36" s="137">
        <v>6</v>
      </c>
      <c r="K36" s="161" t="s">
        <v>148</v>
      </c>
      <c r="L36" s="167">
        <v>4.8765984909417075E-2</v>
      </c>
      <c r="M36" s="167">
        <v>0.23709284626803759</v>
      </c>
      <c r="N36" s="167">
        <v>8.3189033080770289E-2</v>
      </c>
      <c r="O36" s="167">
        <v>0.16329931618554522</v>
      </c>
      <c r="P36" s="167">
        <v>0.4898979485566356</v>
      </c>
      <c r="Q36" s="167">
        <v>0.23385358667337133</v>
      </c>
      <c r="R36" s="169">
        <v>0.26726124191242434</v>
      </c>
    </row>
    <row r="37" spans="1:18" x14ac:dyDescent="0.25">
      <c r="A37" s="157" t="s">
        <v>12</v>
      </c>
      <c r="B37" s="158" t="s">
        <v>80</v>
      </c>
      <c r="C37" s="152">
        <v>43741</v>
      </c>
      <c r="D37" s="153">
        <v>18</v>
      </c>
      <c r="E37" s="153">
        <v>26</v>
      </c>
      <c r="F37" s="153">
        <v>26</v>
      </c>
      <c r="G37" s="153">
        <v>12</v>
      </c>
      <c r="H37" s="153">
        <v>10</v>
      </c>
      <c r="I37" s="153">
        <v>8</v>
      </c>
      <c r="J37" s="154">
        <v>6</v>
      </c>
      <c r="K37" s="159" t="s">
        <v>146</v>
      </c>
      <c r="L37" s="163">
        <v>21.5</v>
      </c>
      <c r="M37" s="163">
        <v>24.5</v>
      </c>
      <c r="N37" s="163">
        <v>22</v>
      </c>
      <c r="O37" s="163">
        <v>13.5</v>
      </c>
      <c r="P37" s="163">
        <v>10.5</v>
      </c>
      <c r="Q37" s="163">
        <v>8</v>
      </c>
      <c r="R37" s="164">
        <v>4.5</v>
      </c>
    </row>
    <row r="38" spans="1:18" x14ac:dyDescent="0.25">
      <c r="A38" s="132" t="s">
        <v>12</v>
      </c>
      <c r="B38" s="119" t="s">
        <v>81</v>
      </c>
      <c r="C38" s="118">
        <v>43741</v>
      </c>
      <c r="D38" s="39">
        <v>18</v>
      </c>
      <c r="E38" s="39">
        <v>22</v>
      </c>
      <c r="F38" s="39">
        <v>20</v>
      </c>
      <c r="G38" s="39">
        <v>14</v>
      </c>
      <c r="H38" s="39">
        <v>10</v>
      </c>
      <c r="I38" s="39">
        <v>8</v>
      </c>
      <c r="J38" s="131">
        <v>2</v>
      </c>
      <c r="K38" s="160" t="s">
        <v>147</v>
      </c>
      <c r="L38" s="165">
        <v>6.0621778264910704</v>
      </c>
      <c r="M38" s="165">
        <v>1.6583123951776999</v>
      </c>
      <c r="N38" s="165">
        <v>2.4494897427831779</v>
      </c>
      <c r="O38" s="165">
        <v>0.8660254037844386</v>
      </c>
      <c r="P38" s="165">
        <v>0.8660254037844386</v>
      </c>
      <c r="Q38" s="165">
        <v>0</v>
      </c>
      <c r="R38" s="166">
        <v>1.6583123951776999</v>
      </c>
    </row>
    <row r="39" spans="1:18" x14ac:dyDescent="0.25">
      <c r="A39" s="132" t="s">
        <v>12</v>
      </c>
      <c r="B39" s="119" t="s">
        <v>82</v>
      </c>
      <c r="C39" s="118">
        <v>43741</v>
      </c>
      <c r="D39" s="39">
        <v>18</v>
      </c>
      <c r="E39" s="39">
        <v>24</v>
      </c>
      <c r="F39" s="39">
        <v>22</v>
      </c>
      <c r="G39" s="39">
        <v>14</v>
      </c>
      <c r="H39" s="39">
        <v>10</v>
      </c>
      <c r="I39" s="39">
        <v>8</v>
      </c>
      <c r="J39" s="131">
        <v>4</v>
      </c>
      <c r="K39" s="160" t="s">
        <v>148</v>
      </c>
      <c r="L39" s="170">
        <v>0.28196175937167767</v>
      </c>
      <c r="M39" s="170">
        <v>6.7686220211334691E-2</v>
      </c>
      <c r="N39" s="170">
        <v>0.11134044285378081</v>
      </c>
      <c r="O39" s="170">
        <v>6.4150029909958411E-2</v>
      </c>
      <c r="P39" s="170">
        <v>8.2478609884232251E-2</v>
      </c>
      <c r="Q39" s="170">
        <v>0</v>
      </c>
      <c r="R39" s="171">
        <v>0.3685138655950444</v>
      </c>
    </row>
    <row r="40" spans="1:18" ht="15.75" thickBot="1" x14ac:dyDescent="0.3">
      <c r="A40" s="133" t="s">
        <v>12</v>
      </c>
      <c r="B40" s="134" t="s">
        <v>83</v>
      </c>
      <c r="C40" s="135">
        <v>43741</v>
      </c>
      <c r="D40" s="136">
        <v>32</v>
      </c>
      <c r="E40" s="136">
        <v>26</v>
      </c>
      <c r="F40" s="136">
        <v>20</v>
      </c>
      <c r="G40" s="136">
        <v>14</v>
      </c>
      <c r="H40" s="136">
        <v>12</v>
      </c>
      <c r="I40" s="136">
        <v>8</v>
      </c>
      <c r="J40" s="137">
        <v>6</v>
      </c>
      <c r="K40" s="161"/>
      <c r="L40" s="172"/>
      <c r="M40" s="172"/>
      <c r="N40" s="172"/>
      <c r="O40" s="172"/>
      <c r="P40" s="172"/>
      <c r="Q40" s="172"/>
      <c r="R40" s="168"/>
    </row>
    <row r="41" spans="1:18" x14ac:dyDescent="0.25">
      <c r="A41" s="157" t="s">
        <v>13</v>
      </c>
      <c r="B41" s="158" t="s">
        <v>85</v>
      </c>
      <c r="C41" s="152">
        <v>43741</v>
      </c>
      <c r="D41" s="153">
        <v>38</v>
      </c>
      <c r="E41" s="153">
        <v>44</v>
      </c>
      <c r="F41" s="153">
        <v>30</v>
      </c>
      <c r="G41" s="153">
        <v>28</v>
      </c>
      <c r="H41" s="153">
        <v>16</v>
      </c>
      <c r="I41" s="153">
        <v>12</v>
      </c>
      <c r="J41" s="154">
        <v>10</v>
      </c>
      <c r="K41" s="159" t="s">
        <v>146</v>
      </c>
      <c r="L41" s="163">
        <v>33.333333333333336</v>
      </c>
      <c r="M41" s="163">
        <v>28.666666666666668</v>
      </c>
      <c r="N41" s="163">
        <v>31.333333333333332</v>
      </c>
      <c r="O41" s="163">
        <v>30.666666666666668</v>
      </c>
      <c r="P41" s="163">
        <v>23.333333333333332</v>
      </c>
      <c r="Q41" s="163">
        <v>16.666666666666668</v>
      </c>
      <c r="R41" s="164">
        <v>14.666666666666666</v>
      </c>
    </row>
    <row r="42" spans="1:18" x14ac:dyDescent="0.25">
      <c r="A42" s="132" t="s">
        <v>13</v>
      </c>
      <c r="B42" s="119" t="s">
        <v>86</v>
      </c>
      <c r="C42" s="118">
        <v>43741</v>
      </c>
      <c r="D42" s="39">
        <v>32</v>
      </c>
      <c r="E42" s="39">
        <v>16</v>
      </c>
      <c r="F42" s="39">
        <v>22</v>
      </c>
      <c r="G42" s="39">
        <v>24</v>
      </c>
      <c r="H42" s="39">
        <v>26</v>
      </c>
      <c r="I42" s="39">
        <v>18</v>
      </c>
      <c r="J42" s="131">
        <v>16</v>
      </c>
      <c r="K42" s="160" t="s">
        <v>147</v>
      </c>
      <c r="L42" s="165">
        <v>3.39934634239519</v>
      </c>
      <c r="M42" s="165">
        <v>11.585431464655178</v>
      </c>
      <c r="N42" s="165">
        <v>8.2192186706253008</v>
      </c>
      <c r="O42" s="165">
        <v>6.798692684790379</v>
      </c>
      <c r="P42" s="165">
        <v>5.2493385826745405</v>
      </c>
      <c r="Q42" s="165">
        <v>3.39934634239519</v>
      </c>
      <c r="R42" s="166">
        <v>3.3993463423951895</v>
      </c>
    </row>
    <row r="43" spans="1:18" ht="15.75" thickBot="1" x14ac:dyDescent="0.3">
      <c r="A43" s="133" t="s">
        <v>13</v>
      </c>
      <c r="B43" s="134" t="s">
        <v>87</v>
      </c>
      <c r="C43" s="135">
        <v>43741</v>
      </c>
      <c r="D43" s="136">
        <v>30</v>
      </c>
      <c r="E43" s="136">
        <v>26</v>
      </c>
      <c r="F43" s="136">
        <v>42</v>
      </c>
      <c r="G43" s="136">
        <v>40</v>
      </c>
      <c r="H43" s="136">
        <v>28</v>
      </c>
      <c r="I43" s="136">
        <v>20</v>
      </c>
      <c r="J43" s="137">
        <v>18</v>
      </c>
      <c r="K43" s="161" t="s">
        <v>148</v>
      </c>
      <c r="L43" s="167">
        <v>0.10198039027185569</v>
      </c>
      <c r="M43" s="167">
        <v>0.40414295806936668</v>
      </c>
      <c r="N43" s="167">
        <v>0.26231548948804151</v>
      </c>
      <c r="O43" s="167">
        <v>0.22169650059099061</v>
      </c>
      <c r="P43" s="167">
        <v>0.22497165354319459</v>
      </c>
      <c r="Q43" s="167">
        <v>0.20396078054371139</v>
      </c>
      <c r="R43" s="169">
        <v>0.23177361425421747</v>
      </c>
    </row>
    <row r="44" spans="1:18" x14ac:dyDescent="0.25">
      <c r="A44" s="157" t="s">
        <v>14</v>
      </c>
      <c r="B44" s="158" t="s">
        <v>90</v>
      </c>
      <c r="C44" s="152">
        <v>43741</v>
      </c>
      <c r="D44" s="153">
        <v>48</v>
      </c>
      <c r="E44" s="153">
        <v>60</v>
      </c>
      <c r="F44" s="153">
        <v>58</v>
      </c>
      <c r="G44" s="153">
        <v>36</v>
      </c>
      <c r="H44" s="153">
        <v>26</v>
      </c>
      <c r="I44" s="153">
        <v>12</v>
      </c>
      <c r="J44" s="154">
        <v>6</v>
      </c>
      <c r="K44" s="159" t="s">
        <v>146</v>
      </c>
      <c r="L44" s="163">
        <v>49.333333333333336</v>
      </c>
      <c r="M44" s="163">
        <v>62.666666666666664</v>
      </c>
      <c r="N44" s="163">
        <v>58</v>
      </c>
      <c r="O44" s="163">
        <v>45.333333333333336</v>
      </c>
      <c r="P44" s="163">
        <v>32</v>
      </c>
      <c r="Q44" s="163">
        <v>20</v>
      </c>
      <c r="R44" s="164">
        <v>14</v>
      </c>
    </row>
    <row r="45" spans="1:18" x14ac:dyDescent="0.25">
      <c r="A45" s="132" t="s">
        <v>14</v>
      </c>
      <c r="B45" s="119" t="s">
        <v>91</v>
      </c>
      <c r="C45" s="118">
        <v>43741</v>
      </c>
      <c r="D45" s="39">
        <v>40</v>
      </c>
      <c r="E45" s="39">
        <v>54</v>
      </c>
      <c r="F45" s="39">
        <v>56</v>
      </c>
      <c r="G45" s="39">
        <v>46</v>
      </c>
      <c r="H45" s="39">
        <v>34</v>
      </c>
      <c r="I45" s="39">
        <v>24</v>
      </c>
      <c r="J45" s="131" t="s">
        <v>40</v>
      </c>
      <c r="K45" s="160" t="s">
        <v>147</v>
      </c>
      <c r="L45" s="165">
        <v>8.2192186706253025</v>
      </c>
      <c r="M45" s="165">
        <v>8.3798700599843556</v>
      </c>
      <c r="N45" s="165">
        <v>1.6329931618554521</v>
      </c>
      <c r="O45" s="165">
        <v>7.3635740114581747</v>
      </c>
      <c r="P45" s="165">
        <v>4.320493798938573</v>
      </c>
      <c r="Q45" s="165">
        <v>5.6568542494923806</v>
      </c>
      <c r="R45" s="166">
        <v>8</v>
      </c>
    </row>
    <row r="46" spans="1:18" ht="15.75" thickBot="1" x14ac:dyDescent="0.3">
      <c r="A46" s="133" t="s">
        <v>14</v>
      </c>
      <c r="B46" s="134" t="s">
        <v>92</v>
      </c>
      <c r="C46" s="135">
        <v>43741</v>
      </c>
      <c r="D46" s="136">
        <v>60</v>
      </c>
      <c r="E46" s="136">
        <v>74</v>
      </c>
      <c r="F46" s="136">
        <v>60</v>
      </c>
      <c r="G46" s="136">
        <v>54</v>
      </c>
      <c r="H46" s="136">
        <v>36</v>
      </c>
      <c r="I46" s="136">
        <v>24</v>
      </c>
      <c r="J46" s="137">
        <v>22</v>
      </c>
      <c r="K46" s="161" t="s">
        <v>148</v>
      </c>
      <c r="L46" s="167">
        <v>0.16660578386402639</v>
      </c>
      <c r="M46" s="167">
        <v>0.13372133074443121</v>
      </c>
      <c r="N46" s="167">
        <v>2.8155054514749173E-2</v>
      </c>
      <c r="O46" s="167">
        <v>0.16243177966451855</v>
      </c>
      <c r="P46" s="167">
        <v>0.13501543121683041</v>
      </c>
      <c r="Q46" s="167">
        <v>0.28284271247461901</v>
      </c>
      <c r="R46" s="169">
        <v>0.5714285714285714</v>
      </c>
    </row>
    <row r="49" spans="1:1" x14ac:dyDescent="0.25">
      <c r="A49" t="s">
        <v>140</v>
      </c>
    </row>
    <row r="50" spans="1:1" x14ac:dyDescent="0.25">
      <c r="A50" t="s">
        <v>141</v>
      </c>
    </row>
  </sheetData>
  <mergeCells count="3">
    <mergeCell ref="A11:F11"/>
    <mergeCell ref="A29:J29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VegData</vt:lpstr>
      <vt:lpstr>Settlement</vt:lpstr>
      <vt:lpstr>Water Table</vt:lpstr>
      <vt:lpstr>Solids Content</vt:lpstr>
      <vt:lpstr>Shear Strength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Laberge</dc:creator>
  <cp:lastModifiedBy>Scott Laberge</cp:lastModifiedBy>
  <cp:lastPrinted>2021-12-11T19:12:11Z</cp:lastPrinted>
  <dcterms:created xsi:type="dcterms:W3CDTF">2021-12-11T19:12:01Z</dcterms:created>
  <dcterms:modified xsi:type="dcterms:W3CDTF">2022-01-23T03:02:47Z</dcterms:modified>
</cp:coreProperties>
</file>