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dlab\Dropbox\RESEARCH\Gebel experiments\Probe data MayJuneAug 2022\To ERA\"/>
    </mc:Choice>
  </mc:AlternateContent>
  <bookViews>
    <workbookView xWindow="0" yWindow="0" windowWidth="20490" windowHeight="7620"/>
  </bookViews>
  <sheets>
    <sheet name="Stage 1 data summary" sheetId="1" r:id="rId1"/>
    <sheet name="Stage 2 data summary" sheetId="2" r:id="rId2"/>
    <sheet name="Stage 3 data summary" sheetId="3" r:id="rId3"/>
    <sheet name="Stage 4 data summary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2" i="4" l="1"/>
  <c r="O45" i="4"/>
  <c r="T25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27" i="4"/>
  <c r="AC83" i="4"/>
  <c r="AB83" i="4"/>
  <c r="AA83" i="4"/>
  <c r="Z83" i="4"/>
  <c r="Y83" i="4"/>
  <c r="X83" i="4"/>
  <c r="W83" i="4"/>
  <c r="V83" i="4"/>
  <c r="U83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67" i="4"/>
  <c r="H83" i="4"/>
  <c r="I83" i="4"/>
  <c r="J83" i="4"/>
  <c r="K83" i="4"/>
  <c r="L83" i="4"/>
  <c r="M83" i="4"/>
  <c r="N83" i="4"/>
  <c r="O83" i="4"/>
  <c r="P83" i="4"/>
  <c r="G83" i="4"/>
  <c r="Q68" i="4"/>
  <c r="R68" i="4"/>
  <c r="Q69" i="4"/>
  <c r="R69" i="4"/>
  <c r="Q70" i="4"/>
  <c r="R70" i="4"/>
  <c r="Q71" i="4"/>
  <c r="R71" i="4"/>
  <c r="Q72" i="4"/>
  <c r="R72" i="4"/>
  <c r="Q73" i="4"/>
  <c r="R73" i="4"/>
  <c r="Q74" i="4"/>
  <c r="R74" i="4"/>
  <c r="Q75" i="4"/>
  <c r="R75" i="4"/>
  <c r="Q76" i="4"/>
  <c r="R76" i="4"/>
  <c r="Q77" i="4"/>
  <c r="R77" i="4"/>
  <c r="Q78" i="4"/>
  <c r="R78" i="4"/>
  <c r="Q79" i="4"/>
  <c r="R79" i="4"/>
  <c r="Q80" i="4"/>
  <c r="R80" i="4"/>
  <c r="Q81" i="4"/>
  <c r="R81" i="4"/>
  <c r="Q82" i="4"/>
  <c r="R82" i="4"/>
  <c r="R67" i="4"/>
  <c r="Q67" i="4"/>
  <c r="Q83" i="4" s="1"/>
  <c r="C80" i="4"/>
  <c r="B80" i="4"/>
  <c r="O48" i="4"/>
  <c r="P48" i="4"/>
  <c r="O49" i="4"/>
  <c r="P49" i="4"/>
  <c r="O50" i="4"/>
  <c r="P50" i="4"/>
  <c r="O51" i="4"/>
  <c r="P51" i="4"/>
  <c r="O52" i="4"/>
  <c r="P52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P47" i="4"/>
  <c r="O47" i="4"/>
  <c r="T28" i="4"/>
  <c r="U28" i="4"/>
  <c r="T29" i="4"/>
  <c r="U29" i="4"/>
  <c r="T30" i="4"/>
  <c r="U30" i="4"/>
  <c r="T31" i="4"/>
  <c r="U31" i="4"/>
  <c r="T32" i="4"/>
  <c r="U32" i="4"/>
  <c r="T35" i="4"/>
  <c r="U35" i="4"/>
  <c r="T36" i="4"/>
  <c r="U36" i="4"/>
  <c r="T37" i="4"/>
  <c r="U37" i="4"/>
  <c r="T38" i="4"/>
  <c r="U38" i="4"/>
  <c r="T39" i="4"/>
  <c r="U39" i="4"/>
  <c r="T40" i="4"/>
  <c r="U40" i="4"/>
  <c r="T41" i="4"/>
  <c r="U41" i="4"/>
  <c r="U27" i="4"/>
  <c r="T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W126" i="4"/>
  <c r="V126" i="4"/>
  <c r="W125" i="4"/>
  <c r="V125" i="4"/>
  <c r="W124" i="4"/>
  <c r="V124" i="4"/>
  <c r="W123" i="4"/>
  <c r="V123" i="4"/>
  <c r="W122" i="4"/>
  <c r="V122" i="4"/>
  <c r="W121" i="4"/>
  <c r="V121" i="4"/>
  <c r="W120" i="4"/>
  <c r="V120" i="4"/>
  <c r="W119" i="4"/>
  <c r="V119" i="4"/>
  <c r="W118" i="4"/>
  <c r="V118" i="4"/>
  <c r="W117" i="4"/>
  <c r="V117" i="4"/>
  <c r="W116" i="4"/>
  <c r="V116" i="4"/>
  <c r="W115" i="4"/>
  <c r="V115" i="4"/>
  <c r="W114" i="4"/>
  <c r="V114" i="4"/>
  <c r="W113" i="4"/>
  <c r="V113" i="4"/>
  <c r="W112" i="4"/>
  <c r="V112" i="4"/>
  <c r="W111" i="4"/>
  <c r="V111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W106" i="4"/>
  <c r="V106" i="4"/>
  <c r="W105" i="4"/>
  <c r="V105" i="4"/>
  <c r="W104" i="4"/>
  <c r="V104" i="4"/>
  <c r="W103" i="4"/>
  <c r="V103" i="4"/>
  <c r="W102" i="4"/>
  <c r="V102" i="4"/>
  <c r="W101" i="4"/>
  <c r="V101" i="4"/>
  <c r="W100" i="4"/>
  <c r="V100" i="4"/>
  <c r="W99" i="4"/>
  <c r="V99" i="4"/>
  <c r="W98" i="4"/>
  <c r="V98" i="4"/>
  <c r="W97" i="4"/>
  <c r="V97" i="4"/>
  <c r="W96" i="4"/>
  <c r="V96" i="4"/>
  <c r="W95" i="4"/>
  <c r="V95" i="4"/>
  <c r="W94" i="4"/>
  <c r="V94" i="4"/>
  <c r="W93" i="4"/>
  <c r="V93" i="4"/>
  <c r="W92" i="4"/>
  <c r="V92" i="4"/>
  <c r="X91" i="4"/>
  <c r="W91" i="4"/>
  <c r="V91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N44" i="3"/>
  <c r="O44" i="3"/>
  <c r="S56" i="3"/>
  <c r="T56" i="3"/>
  <c r="U56" i="3"/>
  <c r="V56" i="3"/>
  <c r="R56" i="3"/>
  <c r="I65" i="3"/>
  <c r="J51" i="3"/>
  <c r="J52" i="3"/>
  <c r="J53" i="3"/>
  <c r="J54" i="3"/>
  <c r="J55" i="3"/>
  <c r="J58" i="3"/>
  <c r="J59" i="3"/>
  <c r="J60" i="3"/>
  <c r="J61" i="3"/>
  <c r="J62" i="3"/>
  <c r="J63" i="3"/>
  <c r="J64" i="3"/>
  <c r="J50" i="3"/>
  <c r="I50" i="3"/>
  <c r="I51" i="3"/>
  <c r="I52" i="3"/>
  <c r="I53" i="3"/>
  <c r="I54" i="3"/>
  <c r="I55" i="3"/>
  <c r="I58" i="3"/>
  <c r="I59" i="3"/>
  <c r="I60" i="3"/>
  <c r="I61" i="3"/>
  <c r="I62" i="3"/>
  <c r="I63" i="3"/>
  <c r="I64" i="3"/>
  <c r="C65" i="3"/>
  <c r="D65" i="3"/>
  <c r="E65" i="3"/>
  <c r="F65" i="3"/>
  <c r="G65" i="3"/>
  <c r="H65" i="3"/>
  <c r="V107" i="4" l="1"/>
  <c r="T42" i="4"/>
  <c r="O62" i="4"/>
  <c r="V127" i="4"/>
  <c r="AC51" i="3" l="1"/>
  <c r="AD51" i="3"/>
  <c r="AC52" i="3"/>
  <c r="AD52" i="3"/>
  <c r="AC53" i="3"/>
  <c r="AD53" i="3"/>
  <c r="AC54" i="3"/>
  <c r="AD54" i="3"/>
  <c r="AC55" i="3"/>
  <c r="AD55" i="3"/>
  <c r="AC58" i="3"/>
  <c r="AD58" i="3"/>
  <c r="AC59" i="3"/>
  <c r="AD59" i="3"/>
  <c r="AC60" i="3"/>
  <c r="AD60" i="3"/>
  <c r="AC61" i="3"/>
  <c r="AD61" i="3"/>
  <c r="AC62" i="3"/>
  <c r="AD62" i="3"/>
  <c r="AC63" i="3"/>
  <c r="AD63" i="3"/>
  <c r="AC64" i="3"/>
  <c r="AD64" i="3"/>
  <c r="AD50" i="3"/>
  <c r="AC50" i="3"/>
  <c r="Z65" i="3"/>
  <c r="AA65" i="3"/>
  <c r="AB65" i="3"/>
  <c r="S65" i="3"/>
  <c r="T65" i="3"/>
  <c r="U65" i="3"/>
  <c r="V65" i="3"/>
  <c r="W51" i="3"/>
  <c r="X51" i="3"/>
  <c r="W52" i="3"/>
  <c r="X52" i="3"/>
  <c r="W53" i="3"/>
  <c r="X53" i="3"/>
  <c r="W54" i="3"/>
  <c r="X54" i="3"/>
  <c r="W55" i="3"/>
  <c r="X55" i="3"/>
  <c r="W58" i="3"/>
  <c r="X58" i="3"/>
  <c r="W59" i="3"/>
  <c r="X59" i="3"/>
  <c r="W60" i="3"/>
  <c r="X60" i="3"/>
  <c r="W61" i="3"/>
  <c r="X61" i="3"/>
  <c r="W62" i="3"/>
  <c r="X62" i="3"/>
  <c r="W63" i="3"/>
  <c r="X63" i="3"/>
  <c r="W64" i="3"/>
  <c r="X64" i="3"/>
  <c r="X50" i="3"/>
  <c r="W50" i="3"/>
  <c r="J44" i="3"/>
  <c r="K44" i="3"/>
  <c r="L44" i="3"/>
  <c r="I44" i="3"/>
  <c r="Q69" i="3"/>
  <c r="O71" i="3"/>
  <c r="P71" i="3"/>
  <c r="O72" i="3"/>
  <c r="P72" i="3"/>
  <c r="O73" i="3"/>
  <c r="P73" i="3"/>
  <c r="O74" i="3"/>
  <c r="P74" i="3"/>
  <c r="O75" i="3"/>
  <c r="P75" i="3"/>
  <c r="O76" i="3"/>
  <c r="P76" i="3"/>
  <c r="O77" i="3"/>
  <c r="P77" i="3"/>
  <c r="O78" i="3"/>
  <c r="P78" i="3"/>
  <c r="O79" i="3"/>
  <c r="P79" i="3"/>
  <c r="O80" i="3"/>
  <c r="P80" i="3"/>
  <c r="O81" i="3"/>
  <c r="P81" i="3"/>
  <c r="O82" i="3"/>
  <c r="P82" i="3"/>
  <c r="O83" i="3"/>
  <c r="P83" i="3"/>
  <c r="O84" i="3"/>
  <c r="P84" i="3"/>
  <c r="O85" i="3"/>
  <c r="P85" i="3"/>
  <c r="P70" i="3"/>
  <c r="O70" i="3"/>
  <c r="R65" i="3"/>
  <c r="L65" i="3"/>
  <c r="B65" i="3"/>
  <c r="M30" i="3"/>
  <c r="N30" i="3"/>
  <c r="M31" i="3"/>
  <c r="N31" i="3"/>
  <c r="M32" i="3"/>
  <c r="N32" i="3"/>
  <c r="M33" i="3"/>
  <c r="N33" i="3"/>
  <c r="M34" i="3"/>
  <c r="N34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N29" i="3"/>
  <c r="M29" i="3"/>
  <c r="P22" i="3"/>
  <c r="O22" i="3"/>
  <c r="E22" i="3"/>
  <c r="D22" i="3"/>
  <c r="P21" i="3"/>
  <c r="O21" i="3"/>
  <c r="E21" i="3"/>
  <c r="D21" i="3"/>
  <c r="P20" i="3"/>
  <c r="O20" i="3"/>
  <c r="E20" i="3"/>
  <c r="D20" i="3"/>
  <c r="P19" i="3"/>
  <c r="O19" i="3"/>
  <c r="E19" i="3"/>
  <c r="D19" i="3"/>
  <c r="P18" i="3"/>
  <c r="O18" i="3"/>
  <c r="E18" i="3"/>
  <c r="D18" i="3"/>
  <c r="P17" i="3"/>
  <c r="O17" i="3"/>
  <c r="E17" i="3"/>
  <c r="D17" i="3"/>
  <c r="P16" i="3"/>
  <c r="O16" i="3"/>
  <c r="E16" i="3"/>
  <c r="D16" i="3"/>
  <c r="P15" i="3"/>
  <c r="O15" i="3"/>
  <c r="E15" i="3"/>
  <c r="D15" i="3"/>
  <c r="P14" i="3"/>
  <c r="O14" i="3"/>
  <c r="E14" i="3"/>
  <c r="D14" i="3"/>
  <c r="P13" i="3"/>
  <c r="O13" i="3"/>
  <c r="E13" i="3"/>
  <c r="D13" i="3"/>
  <c r="P12" i="3"/>
  <c r="O12" i="3"/>
  <c r="E12" i="3"/>
  <c r="D12" i="3"/>
  <c r="P11" i="3"/>
  <c r="O11" i="3"/>
  <c r="E11" i="3"/>
  <c r="D11" i="3"/>
  <c r="P10" i="3"/>
  <c r="O10" i="3"/>
  <c r="E10" i="3"/>
  <c r="D10" i="3"/>
  <c r="P9" i="3"/>
  <c r="O9" i="3"/>
  <c r="E9" i="3"/>
  <c r="D9" i="3"/>
  <c r="P8" i="3"/>
  <c r="O8" i="3"/>
  <c r="E8" i="3"/>
  <c r="D8" i="3"/>
  <c r="C44" i="3"/>
  <c r="B44" i="3"/>
  <c r="E29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P69" i="2"/>
  <c r="N70" i="2"/>
  <c r="O70" i="2"/>
  <c r="N71" i="2"/>
  <c r="O71" i="2"/>
  <c r="N72" i="2"/>
  <c r="O72" i="2"/>
  <c r="N73" i="2"/>
  <c r="O73" i="2"/>
  <c r="N74" i="2"/>
  <c r="O74" i="2"/>
  <c r="N75" i="2"/>
  <c r="O75" i="2"/>
  <c r="N76" i="2"/>
  <c r="O76" i="2"/>
  <c r="N77" i="2"/>
  <c r="O77" i="2"/>
  <c r="N78" i="2"/>
  <c r="O78" i="2"/>
  <c r="N79" i="2"/>
  <c r="O79" i="2"/>
  <c r="N80" i="2"/>
  <c r="O80" i="2"/>
  <c r="N81" i="2"/>
  <c r="O81" i="2"/>
  <c r="N82" i="2"/>
  <c r="O82" i="2"/>
  <c r="N83" i="2"/>
  <c r="O83" i="2"/>
  <c r="N84" i="2"/>
  <c r="O84" i="2"/>
  <c r="O69" i="2"/>
  <c r="N69" i="2"/>
  <c r="D64" i="2"/>
  <c r="C64" i="2"/>
  <c r="B64" i="2"/>
  <c r="E50" i="2"/>
  <c r="E64" i="2" s="1"/>
  <c r="F50" i="2"/>
  <c r="E51" i="2"/>
  <c r="F51" i="2"/>
  <c r="E52" i="2"/>
  <c r="F52" i="2"/>
  <c r="E53" i="2"/>
  <c r="F53" i="2"/>
  <c r="E54" i="2"/>
  <c r="F54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F49" i="2"/>
  <c r="E49" i="2"/>
  <c r="L34" i="2"/>
  <c r="I43" i="2"/>
  <c r="J43" i="2"/>
  <c r="L29" i="2"/>
  <c r="M29" i="2"/>
  <c r="L30" i="2"/>
  <c r="M30" i="2"/>
  <c r="L31" i="2"/>
  <c r="M31" i="2"/>
  <c r="L32" i="2"/>
  <c r="M32" i="2"/>
  <c r="L33" i="2"/>
  <c r="M33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M28" i="2"/>
  <c r="L28" i="2"/>
  <c r="F43" i="2"/>
  <c r="E43" i="2"/>
  <c r="D43" i="2"/>
  <c r="B43" i="2"/>
  <c r="M44" i="3" l="1"/>
  <c r="W65" i="3"/>
  <c r="E44" i="3"/>
  <c r="C43" i="2" l="1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7" i="2"/>
  <c r="AH21" i="2"/>
  <c r="AG21" i="2"/>
  <c r="AH20" i="2"/>
  <c r="AG20" i="2"/>
  <c r="AH19" i="2"/>
  <c r="AG19" i="2"/>
  <c r="AH18" i="2"/>
  <c r="AG18" i="2"/>
  <c r="AH17" i="2"/>
  <c r="AG17" i="2"/>
  <c r="AH16" i="2"/>
  <c r="AG16" i="2"/>
  <c r="AH15" i="2"/>
  <c r="AG15" i="2"/>
  <c r="AH14" i="2"/>
  <c r="AG14" i="2"/>
  <c r="AH13" i="2"/>
  <c r="AG13" i="2"/>
  <c r="AH12" i="2"/>
  <c r="AG12" i="2"/>
  <c r="AH11" i="2"/>
  <c r="AG11" i="2"/>
  <c r="AH10" i="2"/>
  <c r="AG10" i="2"/>
  <c r="AH9" i="2"/>
  <c r="AG9" i="2"/>
  <c r="AH8" i="2"/>
  <c r="AG8" i="2"/>
  <c r="AH7" i="2"/>
  <c r="AG7" i="2"/>
  <c r="AI5" i="2"/>
  <c r="E21" i="2" l="1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Y8" i="1" l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Z7" i="1"/>
  <c r="Y7" i="1"/>
  <c r="R84" i="1"/>
  <c r="Q84" i="1"/>
  <c r="P84" i="1"/>
  <c r="O84" i="1"/>
  <c r="N84" i="1"/>
  <c r="M84" i="1"/>
  <c r="R83" i="1"/>
  <c r="Q83" i="1"/>
  <c r="P83" i="1"/>
  <c r="O83" i="1"/>
  <c r="N83" i="1"/>
  <c r="M83" i="1"/>
  <c r="R82" i="1"/>
  <c r="Q82" i="1"/>
  <c r="P82" i="1"/>
  <c r="O82" i="1"/>
  <c r="N82" i="1"/>
  <c r="M82" i="1"/>
  <c r="R81" i="1"/>
  <c r="Q81" i="1"/>
  <c r="P81" i="1"/>
  <c r="O81" i="1"/>
  <c r="N81" i="1"/>
  <c r="M81" i="1"/>
  <c r="R80" i="1"/>
  <c r="Q80" i="1"/>
  <c r="P80" i="1"/>
  <c r="O80" i="1"/>
  <c r="N80" i="1"/>
  <c r="M80" i="1"/>
  <c r="R79" i="1"/>
  <c r="Q79" i="1"/>
  <c r="P79" i="1"/>
  <c r="O79" i="1"/>
  <c r="N79" i="1"/>
  <c r="M79" i="1"/>
  <c r="R78" i="1"/>
  <c r="Q78" i="1"/>
  <c r="P78" i="1"/>
  <c r="O78" i="1"/>
  <c r="N78" i="1"/>
  <c r="M78" i="1"/>
  <c r="R77" i="1"/>
  <c r="Q77" i="1"/>
  <c r="P77" i="1"/>
  <c r="O77" i="1"/>
  <c r="N77" i="1"/>
  <c r="M77" i="1"/>
  <c r="R76" i="1"/>
  <c r="Q76" i="1"/>
  <c r="P76" i="1"/>
  <c r="O76" i="1"/>
  <c r="N76" i="1"/>
  <c r="M76" i="1"/>
  <c r="R75" i="1"/>
  <c r="Q75" i="1"/>
  <c r="P75" i="1"/>
  <c r="O75" i="1"/>
  <c r="N75" i="1"/>
  <c r="M75" i="1"/>
  <c r="R74" i="1"/>
  <c r="Q74" i="1"/>
  <c r="P74" i="1"/>
  <c r="O74" i="1"/>
  <c r="N74" i="1"/>
  <c r="M74" i="1"/>
  <c r="R73" i="1"/>
  <c r="Q73" i="1"/>
  <c r="P73" i="1"/>
  <c r="O73" i="1"/>
  <c r="N73" i="1"/>
  <c r="M73" i="1"/>
  <c r="R72" i="1"/>
  <c r="Q72" i="1"/>
  <c r="P72" i="1"/>
  <c r="O72" i="1"/>
  <c r="N72" i="1"/>
  <c r="M72" i="1"/>
  <c r="R71" i="1"/>
  <c r="Q71" i="1"/>
  <c r="P71" i="1"/>
  <c r="O71" i="1"/>
  <c r="N71" i="1"/>
  <c r="M71" i="1"/>
  <c r="R70" i="1"/>
  <c r="Q70" i="1"/>
  <c r="P70" i="1"/>
  <c r="O70" i="1"/>
  <c r="N70" i="1"/>
  <c r="M70" i="1"/>
  <c r="V109" i="1" l="1"/>
  <c r="W109" i="1"/>
  <c r="V110" i="1"/>
  <c r="W110" i="1"/>
  <c r="V111" i="1"/>
  <c r="W111" i="1"/>
  <c r="V112" i="1"/>
  <c r="W112" i="1"/>
  <c r="V113" i="1"/>
  <c r="W113" i="1"/>
  <c r="V116" i="1"/>
  <c r="W116" i="1"/>
  <c r="V117" i="1"/>
  <c r="W117" i="1"/>
  <c r="V118" i="1"/>
  <c r="W118" i="1"/>
  <c r="V119" i="1"/>
  <c r="W119" i="1"/>
  <c r="V120" i="1"/>
  <c r="W120" i="1"/>
  <c r="V121" i="1"/>
  <c r="W121" i="1"/>
  <c r="V122" i="1"/>
  <c r="W122" i="1"/>
  <c r="V123" i="1"/>
  <c r="W123" i="1"/>
  <c r="V124" i="1"/>
  <c r="W124" i="1"/>
  <c r="V126" i="1"/>
  <c r="W126" i="1"/>
  <c r="W108" i="1"/>
  <c r="V108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T49" i="1"/>
  <c r="S49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G23" i="1"/>
  <c r="F23" i="1"/>
  <c r="K141" i="1" l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P122" i="1"/>
  <c r="O122" i="1"/>
  <c r="P121" i="1"/>
  <c r="O121" i="1"/>
  <c r="P120" i="1"/>
  <c r="O120" i="1"/>
  <c r="P119" i="1"/>
  <c r="O119" i="1"/>
  <c r="P118" i="1"/>
  <c r="O118" i="1"/>
  <c r="P117" i="1"/>
  <c r="O117" i="1"/>
  <c r="P116" i="1"/>
  <c r="O116" i="1"/>
  <c r="P113" i="1"/>
  <c r="O113" i="1"/>
  <c r="P112" i="1"/>
  <c r="O112" i="1"/>
  <c r="P111" i="1"/>
  <c r="O111" i="1"/>
  <c r="P110" i="1"/>
  <c r="O110" i="1"/>
  <c r="P109" i="1"/>
  <c r="O109" i="1"/>
  <c r="P108" i="1"/>
  <c r="O108" i="1"/>
  <c r="O103" i="1"/>
  <c r="N103" i="1"/>
  <c r="O102" i="1"/>
  <c r="N102" i="1"/>
  <c r="O101" i="1"/>
  <c r="N101" i="1"/>
  <c r="O100" i="1"/>
  <c r="N100" i="1"/>
  <c r="O99" i="1"/>
  <c r="N99" i="1"/>
  <c r="P98" i="1"/>
  <c r="O98" i="1"/>
  <c r="N98" i="1"/>
  <c r="P97" i="1"/>
  <c r="O97" i="1"/>
  <c r="N97" i="1"/>
  <c r="P96" i="1"/>
  <c r="O96" i="1"/>
  <c r="N96" i="1"/>
  <c r="O95" i="1"/>
  <c r="N95" i="1"/>
  <c r="O94" i="1"/>
  <c r="N94" i="1"/>
  <c r="O93" i="1"/>
  <c r="N93" i="1"/>
  <c r="O92" i="1"/>
  <c r="N92" i="1"/>
  <c r="O91" i="1"/>
  <c r="N91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Q98" i="1" l="1"/>
  <c r="Q97" i="1"/>
  <c r="Q96" i="1"/>
  <c r="L62" i="1"/>
</calcChain>
</file>

<file path=xl/sharedStrings.xml><?xml version="1.0" encoding="utf-8"?>
<sst xmlns="http://schemas.openxmlformats.org/spreadsheetml/2006/main" count="640" uniqueCount="115">
  <si>
    <t>Summary of metal composition:</t>
  </si>
  <si>
    <t>Si WT%</t>
  </si>
  <si>
    <t>Ti WT%</t>
  </si>
  <si>
    <t>B WT% (diff/stoich)</t>
  </si>
  <si>
    <t>Al WT%</t>
  </si>
  <si>
    <t>Cr WT%</t>
  </si>
  <si>
    <t>Fe WT%</t>
  </si>
  <si>
    <t>Co WT%</t>
  </si>
  <si>
    <t>Ni WT%</t>
  </si>
  <si>
    <t>Mn WT%</t>
  </si>
  <si>
    <t>Ca WT%</t>
  </si>
  <si>
    <t>Na WT%</t>
  </si>
  <si>
    <t>P WT%</t>
  </si>
  <si>
    <t>S WT%</t>
  </si>
  <si>
    <t>Summary of glass composition:</t>
  </si>
  <si>
    <t>Enclosing vonsenite in rind</t>
  </si>
  <si>
    <t>average</t>
  </si>
  <si>
    <t>std dev</t>
  </si>
  <si>
    <t>REPORTED IN TABLE 2</t>
  </si>
  <si>
    <t>SiO2</t>
  </si>
  <si>
    <t>TiO2</t>
  </si>
  <si>
    <t>B2O3 (diff/stoich)</t>
  </si>
  <si>
    <t>Al2O3</t>
  </si>
  <si>
    <t>Cr2O3</t>
  </si>
  <si>
    <t>FeO</t>
  </si>
  <si>
    <t>CoO</t>
  </si>
  <si>
    <t>NiO</t>
  </si>
  <si>
    <t>MnO</t>
  </si>
  <si>
    <t>CaO</t>
  </si>
  <si>
    <t>Na2O</t>
  </si>
  <si>
    <t>P2O5</t>
  </si>
  <si>
    <t>SO3</t>
  </si>
  <si>
    <t>awaruite composition</t>
  </si>
  <si>
    <t>FeO(calc)</t>
  </si>
  <si>
    <t>Fe2O3(calc)</t>
  </si>
  <si>
    <t>magnetite - rind only</t>
  </si>
  <si>
    <t>Stage 1</t>
  </si>
  <si>
    <t>Summary of compositions reported in the manuscript</t>
  </si>
  <si>
    <t>May30_2022_Ouz-1</t>
  </si>
  <si>
    <t>Data source(s):</t>
  </si>
  <si>
    <t>near rim</t>
  </si>
  <si>
    <t>Aug24_2022_AllData</t>
  </si>
  <si>
    <t>with inclusion</t>
  </si>
  <si>
    <r>
      <t>B WT% (</t>
    </r>
    <r>
      <rPr>
        <b/>
        <sz val="11"/>
        <color rgb="FFFF0000"/>
        <rFont val="Calibri"/>
        <family val="2"/>
        <scheme val="minor"/>
      </rPr>
      <t>diff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0000FF"/>
        <rFont val="Calibri"/>
        <family val="2"/>
        <scheme val="minor"/>
      </rPr>
      <t>stoich</t>
    </r>
    <r>
      <rPr>
        <b/>
        <sz val="11"/>
        <color theme="1"/>
        <rFont val="Calibri"/>
        <family val="2"/>
        <scheme val="minor"/>
      </rPr>
      <t>)</t>
    </r>
  </si>
  <si>
    <t>Mg WT%</t>
  </si>
  <si>
    <t>K WT%</t>
  </si>
  <si>
    <r>
      <t>B WT% (</t>
    </r>
    <r>
      <rPr>
        <sz val="11"/>
        <color rgb="FFFF0000"/>
        <rFont val="Calibri"/>
        <family val="2"/>
        <scheme val="minor"/>
      </rPr>
      <t>diff</t>
    </r>
    <r>
      <rPr>
        <sz val="11"/>
        <color theme="1"/>
        <rFont val="Calibri"/>
        <family val="2"/>
        <scheme val="minor"/>
      </rPr>
      <t>/</t>
    </r>
    <r>
      <rPr>
        <sz val="11"/>
        <color rgb="FF0000FF"/>
        <rFont val="Calibri"/>
        <family val="2"/>
        <scheme val="minor"/>
      </rPr>
      <t>stoich</t>
    </r>
    <r>
      <rPr>
        <sz val="11"/>
        <color theme="1"/>
        <rFont val="Calibri"/>
        <family val="2"/>
        <scheme val="minor"/>
      </rPr>
      <t>)</t>
    </r>
  </si>
  <si>
    <t>host metal</t>
  </si>
  <si>
    <t>Within inclusion</t>
  </si>
  <si>
    <r>
      <t>B2O3 (</t>
    </r>
    <r>
      <rPr>
        <b/>
        <sz val="11"/>
        <color rgb="FFFF0000"/>
        <rFont val="Calibri"/>
        <family val="2"/>
        <scheme val="minor"/>
      </rPr>
      <t>diff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0000FF"/>
        <rFont val="Calibri"/>
        <family val="2"/>
        <scheme val="minor"/>
      </rPr>
      <t>stoich</t>
    </r>
    <r>
      <rPr>
        <b/>
        <sz val="11"/>
        <color theme="1"/>
        <rFont val="Calibri"/>
        <family val="2"/>
        <scheme val="minor"/>
      </rPr>
      <t>)</t>
    </r>
  </si>
  <si>
    <t>MgO</t>
  </si>
  <si>
    <t>K2O</t>
  </si>
  <si>
    <t>same</t>
  </si>
  <si>
    <t>higher</t>
  </si>
  <si>
    <t>lower</t>
  </si>
  <si>
    <t>Vonsenite</t>
  </si>
  <si>
    <t>rind</t>
  </si>
  <si>
    <t>inclusion</t>
  </si>
  <si>
    <t>May31_2022_Ouz-1a-2-3</t>
  </si>
  <si>
    <t>outer edge; hydrated?</t>
  </si>
  <si>
    <t>inclusions?</t>
  </si>
  <si>
    <t>with vonsenite</t>
  </si>
  <si>
    <t>hydrated?</t>
  </si>
  <si>
    <t>best (reported)</t>
  </si>
  <si>
    <t>apparent hydrated not reported; inclusions probably vonsenite beneath surface</t>
  </si>
  <si>
    <t>min</t>
  </si>
  <si>
    <t>max</t>
  </si>
  <si>
    <t>average all</t>
  </si>
  <si>
    <t>Reported in manuscript</t>
  </si>
  <si>
    <t>not reported: 2 points from May 31</t>
  </si>
  <si>
    <t>sources: May 30, 31, and Aug 24</t>
  </si>
  <si>
    <t>Stage 2 rind glass</t>
  </si>
  <si>
    <t>Incl w chr and von</t>
  </si>
  <si>
    <t>swirly look to it - but no correlation with composition…? Slight differences in Fe?</t>
  </si>
  <si>
    <t>Total</t>
  </si>
  <si>
    <t>Stage 2 interior inclusion glass</t>
  </si>
  <si>
    <t>Stage 2</t>
  </si>
  <si>
    <t>sources: May 31, and Aug 24</t>
  </si>
  <si>
    <t>chromite - interior inclusion</t>
  </si>
  <si>
    <t>reported</t>
  </si>
  <si>
    <t>variable composition, range of Cr and Ti contents</t>
  </si>
  <si>
    <t>vonsenite - interior inclusion</t>
  </si>
  <si>
    <t>contamination by nearby chromite?</t>
  </si>
  <si>
    <t>taenite</t>
  </si>
  <si>
    <t>Stage 3 rind glass</t>
  </si>
  <si>
    <t>Stage 3 interior glass</t>
  </si>
  <si>
    <t>w vonsenite</t>
  </si>
  <si>
    <t>w magnetite</t>
  </si>
  <si>
    <t>magnetite - rind</t>
  </si>
  <si>
    <t>vonsenite - rind</t>
  </si>
  <si>
    <t>vonsenite - interior</t>
  </si>
  <si>
    <t>wustite - rind</t>
  </si>
  <si>
    <t>reported in text</t>
  </si>
  <si>
    <t>intergrown with magnetite outside awaruite</t>
  </si>
  <si>
    <t>not reported; totals too low</t>
  </si>
  <si>
    <t>Stage 3</t>
  </si>
  <si>
    <t>Stage 4</t>
  </si>
  <si>
    <t>Stage 4 interior glass</t>
  </si>
  <si>
    <t xml:space="preserve">REPORTED IN TABLE 2 </t>
  </si>
  <si>
    <t>Note: no rind glass</t>
  </si>
  <si>
    <t>Stage 4 metal</t>
  </si>
  <si>
    <t>Traverse staring near exterior rind</t>
  </si>
  <si>
    <t>REPORTED IN MANUSCRIPT</t>
  </si>
  <si>
    <t>consistent with bulk</t>
  </si>
  <si>
    <t>interior traverse, away from rind</t>
  </si>
  <si>
    <t>within lower-Ni "layer"</t>
  </si>
  <si>
    <t>Jun03_2022_Ouz-4</t>
  </si>
  <si>
    <t>Data Source(s):</t>
  </si>
  <si>
    <t>vonsenite - inclusion</t>
  </si>
  <si>
    <t>tabulated for reference: wustite, awaruite, kamacite</t>
  </si>
  <si>
    <t>B WT%</t>
  </si>
  <si>
    <t>awaruite - rind</t>
  </si>
  <si>
    <r>
      <t xml:space="preserve">taenite or kamacite - interior to rind; </t>
    </r>
    <r>
      <rPr>
        <i/>
        <sz val="11"/>
        <color theme="1"/>
        <rFont val="Calibri"/>
        <family val="2"/>
        <scheme val="minor"/>
      </rPr>
      <t>cf traverses below</t>
    </r>
  </si>
  <si>
    <t>best min Ni</t>
  </si>
  <si>
    <t>best max 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</si>
</sst>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2" fontId="0" fillId="0" borderId="0" xfId="0" applyNumberFormat="1"/>
    <xf numFmtId="2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2" fillId="0" borderId="0" xfId="0" applyNumberFormat="1" applyFont="1" applyFill="1"/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11" fillId="0" borderId="0" xfId="0" applyFont="1"/>
    <xf numFmtId="2" fontId="0" fillId="0" borderId="1" xfId="0" applyNumberFormat="1" applyBorder="1"/>
    <xf numFmtId="0" fontId="13" fillId="0" borderId="0" xfId="0" applyFont="1"/>
    <xf numFmtId="2" fontId="0" fillId="0" borderId="0" xfId="0" applyNumberFormat="1" applyFont="1"/>
    <xf numFmtId="2" fontId="0" fillId="0" borderId="0" xfId="0" applyNumberFormat="1" applyAlignment="1">
      <alignment horizontal="right"/>
    </xf>
    <xf numFmtId="2" fontId="11" fillId="0" borderId="0" xfId="0" applyNumberFormat="1" applyFont="1"/>
    <xf numFmtId="2" fontId="1" fillId="0" borderId="0" xfId="0" applyNumberFormat="1" applyFont="1"/>
    <xf numFmtId="2" fontId="2" fillId="0" borderId="1" xfId="0" applyNumberFormat="1" applyFont="1" applyBorder="1"/>
    <xf numFmtId="0" fontId="6" fillId="0" borderId="0" xfId="0" applyFont="1" applyAlignment="1">
      <alignment horizontal="center"/>
    </xf>
    <xf numFmtId="2" fontId="12" fillId="0" borderId="0" xfId="0" applyNumberFormat="1" applyFont="1"/>
    <xf numFmtId="2" fontId="0" fillId="2" borderId="0" xfId="0" applyNumberFormat="1" applyFill="1" applyAlignment="1">
      <alignment horizontal="center"/>
    </xf>
    <xf numFmtId="0" fontId="5" fillId="0" borderId="0" xfId="0" applyFont="1" applyFill="1"/>
    <xf numFmtId="0" fontId="0" fillId="0" borderId="0" xfId="0" applyFill="1"/>
    <xf numFmtId="2" fontId="0" fillId="0" borderId="0" xfId="0" applyNumberForma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right"/>
    </xf>
    <xf numFmtId="0" fontId="14" fillId="0" borderId="0" xfId="0" applyFont="1"/>
    <xf numFmtId="0" fontId="12" fillId="0" borderId="0" xfId="0" applyFont="1" applyAlignment="1">
      <alignment horizontal="center"/>
    </xf>
    <xf numFmtId="0" fontId="0" fillId="0" borderId="0" xfId="0" applyBorder="1"/>
    <xf numFmtId="164" fontId="2" fillId="0" borderId="0" xfId="0" applyNumberFormat="1" applyFont="1"/>
    <xf numFmtId="0" fontId="2" fillId="0" borderId="0" xfId="0" applyFont="1" applyBorder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Border="1"/>
    <xf numFmtId="2" fontId="2" fillId="0" borderId="0" xfId="0" applyNumberFormat="1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1"/>
  <sheetViews>
    <sheetView tabSelected="1" workbookViewId="0">
      <selection activeCell="L107" sqref="L107"/>
    </sheetView>
  </sheetViews>
  <sheetFormatPr defaultRowHeight="14.5" x14ac:dyDescent="0.35"/>
  <cols>
    <col min="1" max="1" width="14.1796875" customWidth="1"/>
  </cols>
  <sheetData>
    <row r="1" spans="1:26" ht="15.5" x14ac:dyDescent="0.35">
      <c r="A1" s="5" t="s">
        <v>36</v>
      </c>
    </row>
    <row r="2" spans="1:26" x14ac:dyDescent="0.35">
      <c r="A2" s="1" t="s">
        <v>37</v>
      </c>
      <c r="G2" t="s">
        <v>70</v>
      </c>
    </row>
    <row r="4" spans="1:26" x14ac:dyDescent="0.35">
      <c r="A4" s="1" t="s">
        <v>0</v>
      </c>
    </row>
    <row r="5" spans="1:26" x14ac:dyDescent="0.35">
      <c r="A5" t="s">
        <v>39</v>
      </c>
      <c r="B5" s="6" t="s">
        <v>38</v>
      </c>
      <c r="D5" s="6" t="s">
        <v>40</v>
      </c>
      <c r="O5" s="6" t="s">
        <v>58</v>
      </c>
      <c r="Y5" s="1" t="s">
        <v>68</v>
      </c>
    </row>
    <row r="6" spans="1:26" x14ac:dyDescent="0.35">
      <c r="B6">
        <v>271</v>
      </c>
      <c r="C6">
        <v>272</v>
      </c>
      <c r="D6">
        <v>273</v>
      </c>
      <c r="E6">
        <v>274</v>
      </c>
      <c r="F6">
        <v>275</v>
      </c>
      <c r="G6">
        <v>276</v>
      </c>
      <c r="H6">
        <v>277</v>
      </c>
      <c r="I6">
        <v>278</v>
      </c>
      <c r="J6">
        <v>279</v>
      </c>
      <c r="K6">
        <v>280</v>
      </c>
      <c r="L6" t="s">
        <v>16</v>
      </c>
      <c r="M6" t="s">
        <v>17</v>
      </c>
      <c r="O6" s="11">
        <v>112</v>
      </c>
      <c r="P6" s="11">
        <v>113</v>
      </c>
      <c r="Q6" s="11">
        <v>114</v>
      </c>
      <c r="R6" s="11">
        <v>115</v>
      </c>
      <c r="S6" s="11">
        <v>116</v>
      </c>
      <c r="T6" s="11">
        <v>117</v>
      </c>
      <c r="U6" s="11">
        <v>118</v>
      </c>
      <c r="V6" s="11">
        <v>119</v>
      </c>
      <c r="W6" s="11">
        <v>120</v>
      </c>
      <c r="X6" s="11">
        <v>121</v>
      </c>
      <c r="Y6" t="s">
        <v>67</v>
      </c>
      <c r="Z6" t="s">
        <v>17</v>
      </c>
    </row>
    <row r="7" spans="1:26" x14ac:dyDescent="0.35">
      <c r="A7" t="s">
        <v>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 s="2">
        <f>AVERAGE(B7:K7)</f>
        <v>0</v>
      </c>
      <c r="M7" s="2">
        <f>STDEV(B7:K7)</f>
        <v>0</v>
      </c>
      <c r="N7" s="8" t="s">
        <v>1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2">
        <f>AVERAGE(B7:K7,O7:X7)</f>
        <v>0</v>
      </c>
      <c r="Z7" s="2">
        <f>STDEV(B7:K7,O7:X7)</f>
        <v>0</v>
      </c>
    </row>
    <row r="8" spans="1:26" x14ac:dyDescent="0.35">
      <c r="A8" t="s">
        <v>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1.6249999999999999E-3</v>
      </c>
      <c r="K8">
        <v>0</v>
      </c>
      <c r="L8" s="2">
        <f t="shared" ref="L8:L19" si="0">AVERAGE(B8:K8)</f>
        <v>1.6249999999999999E-4</v>
      </c>
      <c r="M8" s="2">
        <f t="shared" ref="M8:M19" si="1">STDEV(B8:K8)</f>
        <v>5.1387011977736157E-4</v>
      </c>
      <c r="N8" s="8" t="s">
        <v>2</v>
      </c>
      <c r="O8" s="7">
        <v>0</v>
      </c>
      <c r="P8" s="7">
        <v>0</v>
      </c>
      <c r="Q8" s="7">
        <v>3.0209999999999998E-3</v>
      </c>
      <c r="R8" s="7">
        <v>0</v>
      </c>
      <c r="S8" s="7">
        <v>1.951E-3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2">
        <f t="shared" ref="Y8:Y19" si="2">AVERAGE(B8:K8,O8:X8)</f>
        <v>3.2985000000000002E-4</v>
      </c>
      <c r="Z8" s="2">
        <f t="shared" ref="Z8:Z19" si="3">STDEV(B8:K8,O8:X8)</f>
        <v>8.397194565981388E-4</v>
      </c>
    </row>
    <row r="9" spans="1:26" x14ac:dyDescent="0.35">
      <c r="A9" t="s">
        <v>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 s="2">
        <f t="shared" si="0"/>
        <v>0</v>
      </c>
      <c r="M9" s="2">
        <f t="shared" si="1"/>
        <v>0</v>
      </c>
      <c r="N9" s="8" t="s">
        <v>43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2">
        <f t="shared" si="2"/>
        <v>0</v>
      </c>
      <c r="Z9" s="2">
        <f t="shared" si="3"/>
        <v>0</v>
      </c>
    </row>
    <row r="10" spans="1:26" x14ac:dyDescent="0.35">
      <c r="A10" t="s">
        <v>4</v>
      </c>
      <c r="B10">
        <v>0</v>
      </c>
      <c r="C10">
        <v>8.1600000000000006E-3</v>
      </c>
      <c r="D10">
        <v>2.9859999999999999E-3</v>
      </c>
      <c r="E10">
        <v>1.8779999999999999E-3</v>
      </c>
      <c r="F10">
        <v>5.3340000000000002E-3</v>
      </c>
      <c r="G10">
        <v>2.82E-3</v>
      </c>
      <c r="H10">
        <v>0</v>
      </c>
      <c r="I10">
        <v>2.6640000000000001E-3</v>
      </c>
      <c r="J10">
        <v>0</v>
      </c>
      <c r="K10">
        <v>0</v>
      </c>
      <c r="L10" s="2">
        <f t="shared" si="0"/>
        <v>2.3841999999999999E-3</v>
      </c>
      <c r="M10" s="2">
        <f t="shared" si="1"/>
        <v>2.7015517269401552E-3</v>
      </c>
      <c r="N10" s="8" t="s">
        <v>4</v>
      </c>
      <c r="O10" s="7">
        <v>3.0800000000000001E-4</v>
      </c>
      <c r="P10" s="7">
        <v>0</v>
      </c>
      <c r="Q10" s="7">
        <v>0</v>
      </c>
      <c r="R10" s="7">
        <v>0</v>
      </c>
      <c r="S10" s="7">
        <v>2.199E-3</v>
      </c>
      <c r="T10" s="7">
        <v>2.199E-3</v>
      </c>
      <c r="U10" s="7">
        <v>0</v>
      </c>
      <c r="V10" s="7">
        <v>6.2299999999999996E-4</v>
      </c>
      <c r="W10" s="7">
        <v>0</v>
      </c>
      <c r="X10" s="7">
        <v>0</v>
      </c>
      <c r="Y10" s="2">
        <f t="shared" si="2"/>
        <v>1.4585499999999999E-3</v>
      </c>
      <c r="Z10" s="2">
        <f t="shared" si="3"/>
        <v>2.1780769517844721E-3</v>
      </c>
    </row>
    <row r="11" spans="1:26" x14ac:dyDescent="0.35">
      <c r="A11" t="s">
        <v>5</v>
      </c>
      <c r="B11">
        <v>0</v>
      </c>
      <c r="C11">
        <v>0</v>
      </c>
      <c r="D11">
        <v>0</v>
      </c>
      <c r="E11">
        <v>1.0755000000000001E-2</v>
      </c>
      <c r="F11">
        <v>1.6050000000000001E-3</v>
      </c>
      <c r="G11">
        <v>6.4180000000000001E-3</v>
      </c>
      <c r="H11">
        <v>0</v>
      </c>
      <c r="I11">
        <v>3.1329999999999999E-3</v>
      </c>
      <c r="J11">
        <v>0</v>
      </c>
      <c r="K11">
        <v>1.3630000000000001E-3</v>
      </c>
      <c r="L11" s="2">
        <f t="shared" si="0"/>
        <v>2.3274000000000003E-3</v>
      </c>
      <c r="M11" s="2">
        <f t="shared" si="1"/>
        <v>3.6046624807324198E-3</v>
      </c>
      <c r="N11" s="8" t="s">
        <v>5</v>
      </c>
      <c r="O11" s="7">
        <v>0</v>
      </c>
      <c r="P11" s="7">
        <v>3.1059999999999998E-3</v>
      </c>
      <c r="Q11" s="7">
        <v>0</v>
      </c>
      <c r="R11" s="7">
        <v>0</v>
      </c>
      <c r="S11" s="7">
        <v>6.7600000000000004E-3</v>
      </c>
      <c r="T11" s="7">
        <v>1.6100000000000001E-4</v>
      </c>
      <c r="U11" s="7">
        <v>1.8600000000000001E-3</v>
      </c>
      <c r="V11" s="7">
        <v>1.299E-3</v>
      </c>
      <c r="W11" s="7">
        <v>5.0749999999999997E-3</v>
      </c>
      <c r="X11" s="7">
        <v>0</v>
      </c>
      <c r="Y11" s="2">
        <f t="shared" si="2"/>
        <v>2.07675E-3</v>
      </c>
      <c r="Z11" s="2">
        <f t="shared" si="3"/>
        <v>3.0011033387739249E-3</v>
      </c>
    </row>
    <row r="12" spans="1:26" x14ac:dyDescent="0.35">
      <c r="A12" t="s">
        <v>6</v>
      </c>
      <c r="B12">
        <v>79.604900000000001</v>
      </c>
      <c r="C12">
        <v>80.843100000000007</v>
      </c>
      <c r="D12">
        <v>78.941900000000004</v>
      </c>
      <c r="E12">
        <v>80.365300000000005</v>
      </c>
      <c r="F12">
        <v>79.773399999999995</v>
      </c>
      <c r="G12">
        <v>79.925799999999995</v>
      </c>
      <c r="H12">
        <v>79.953500000000005</v>
      </c>
      <c r="I12">
        <v>79.972999999999999</v>
      </c>
      <c r="J12">
        <v>79.904200000000003</v>
      </c>
      <c r="K12">
        <v>80.139700000000005</v>
      </c>
      <c r="L12" s="3">
        <f t="shared" si="0"/>
        <v>79.942479999999975</v>
      </c>
      <c r="M12" s="3">
        <f t="shared" si="1"/>
        <v>0.49162926366205073</v>
      </c>
      <c r="N12" s="8" t="s">
        <v>6</v>
      </c>
      <c r="O12" s="7">
        <v>79.631200000000007</v>
      </c>
      <c r="P12" s="7">
        <v>79.822100000000006</v>
      </c>
      <c r="Q12" s="7">
        <v>79.734099999999998</v>
      </c>
      <c r="R12" s="7">
        <v>80.676599999999993</v>
      </c>
      <c r="S12" s="7">
        <v>80.358699999999999</v>
      </c>
      <c r="T12" s="7">
        <v>80.078299999999999</v>
      </c>
      <c r="U12" s="7">
        <v>80.2303</v>
      </c>
      <c r="V12" s="7">
        <v>80.150099999999995</v>
      </c>
      <c r="W12" s="7">
        <v>80.0227</v>
      </c>
      <c r="X12" s="7">
        <v>80.808199999999999</v>
      </c>
      <c r="Y12" s="3">
        <f t="shared" si="2"/>
        <v>80.046854999999979</v>
      </c>
      <c r="Z12" s="3">
        <f t="shared" si="3"/>
        <v>0.44275995097141518</v>
      </c>
    </row>
    <row r="13" spans="1:26" x14ac:dyDescent="0.35">
      <c r="A13" t="s">
        <v>7</v>
      </c>
      <c r="B13">
        <v>0.65698199999999995</v>
      </c>
      <c r="C13">
        <v>0.651115</v>
      </c>
      <c r="D13">
        <v>0.74383200000000005</v>
      </c>
      <c r="E13">
        <v>0.66241799999999995</v>
      </c>
      <c r="F13">
        <v>0.68193099999999995</v>
      </c>
      <c r="G13">
        <v>0.66128600000000004</v>
      </c>
      <c r="H13">
        <v>0.69586099999999995</v>
      </c>
      <c r="I13">
        <v>0.64887300000000003</v>
      </c>
      <c r="J13">
        <v>0.64096699999999995</v>
      </c>
      <c r="K13">
        <v>0.682284</v>
      </c>
      <c r="L13" s="3">
        <f t="shared" si="0"/>
        <v>0.67255489999999996</v>
      </c>
      <c r="M13" s="3">
        <f t="shared" si="1"/>
        <v>3.0362116579894623E-2</v>
      </c>
      <c r="N13" s="8" t="s">
        <v>7</v>
      </c>
      <c r="O13" s="7">
        <v>0.64170799999999995</v>
      </c>
      <c r="P13" s="7">
        <v>0.66183899999999996</v>
      </c>
      <c r="Q13" s="7">
        <v>0.66577399999999998</v>
      </c>
      <c r="R13" s="7">
        <v>0.65928900000000001</v>
      </c>
      <c r="S13" s="7">
        <v>0.64634400000000003</v>
      </c>
      <c r="T13" s="7">
        <v>0.68446899999999999</v>
      </c>
      <c r="U13" s="7">
        <v>0.62599899999999997</v>
      </c>
      <c r="V13" s="7">
        <v>0.62862700000000005</v>
      </c>
      <c r="W13" s="7">
        <v>0.65349500000000005</v>
      </c>
      <c r="X13" s="7">
        <v>0.66839099999999996</v>
      </c>
      <c r="Y13" s="3">
        <f t="shared" si="2"/>
        <v>0.66307420000000006</v>
      </c>
      <c r="Z13" s="3">
        <f t="shared" si="3"/>
        <v>2.6251880384981347E-2</v>
      </c>
    </row>
    <row r="14" spans="1:26" x14ac:dyDescent="0.35">
      <c r="A14" t="s">
        <v>8</v>
      </c>
      <c r="B14">
        <v>19.9544</v>
      </c>
      <c r="C14">
        <v>20.128900000000002</v>
      </c>
      <c r="D14">
        <v>21.3245</v>
      </c>
      <c r="E14">
        <v>19.9254</v>
      </c>
      <c r="F14">
        <v>19.9557</v>
      </c>
      <c r="G14">
        <v>19.8627</v>
      </c>
      <c r="H14">
        <v>19.845700000000001</v>
      </c>
      <c r="I14">
        <v>19.9968</v>
      </c>
      <c r="J14">
        <v>20.021599999999999</v>
      </c>
      <c r="K14">
        <v>19.928799999999999</v>
      </c>
      <c r="L14" s="3">
        <f t="shared" si="0"/>
        <v>20.094450000000002</v>
      </c>
      <c r="M14" s="3">
        <f t="shared" si="1"/>
        <v>0.43963627200979083</v>
      </c>
      <c r="N14" s="8" t="s">
        <v>8</v>
      </c>
      <c r="O14" s="7">
        <v>19.904299999999999</v>
      </c>
      <c r="P14" s="7">
        <v>19.7316</v>
      </c>
      <c r="Q14" s="7">
        <v>19.836200000000002</v>
      </c>
      <c r="R14" s="7">
        <v>19.8123</v>
      </c>
      <c r="S14" s="7">
        <v>19.86</v>
      </c>
      <c r="T14" s="7">
        <v>19.7591</v>
      </c>
      <c r="U14" s="7">
        <v>19.841100000000001</v>
      </c>
      <c r="V14" s="7">
        <v>19.8202</v>
      </c>
      <c r="W14" s="7">
        <v>19.887899999999998</v>
      </c>
      <c r="X14" s="7">
        <v>19.677900000000001</v>
      </c>
      <c r="Y14" s="3">
        <f t="shared" si="2"/>
        <v>19.953755000000005</v>
      </c>
      <c r="Z14" s="3">
        <f t="shared" si="3"/>
        <v>0.33878576909620228</v>
      </c>
    </row>
    <row r="15" spans="1:26" x14ac:dyDescent="0.35">
      <c r="A15" t="s">
        <v>9</v>
      </c>
      <c r="B15">
        <v>1.2456999999999999E-2</v>
      </c>
      <c r="C15">
        <v>0</v>
      </c>
      <c r="D15">
        <v>4.999E-3</v>
      </c>
      <c r="E15">
        <v>7.1900000000000002E-3</v>
      </c>
      <c r="F15">
        <v>1.3199000000000001E-2</v>
      </c>
      <c r="G15">
        <v>1.0129000000000001E-2</v>
      </c>
      <c r="H15">
        <v>1.2780000000000001E-3</v>
      </c>
      <c r="I15">
        <v>0</v>
      </c>
      <c r="J15">
        <v>0</v>
      </c>
      <c r="K15">
        <v>0</v>
      </c>
      <c r="L15" s="2">
        <f t="shared" si="0"/>
        <v>4.9252000000000002E-3</v>
      </c>
      <c r="M15" s="2">
        <f t="shared" si="1"/>
        <v>5.4541576964530249E-3</v>
      </c>
      <c r="N15" s="8" t="s">
        <v>9</v>
      </c>
      <c r="O15" s="7">
        <v>0</v>
      </c>
      <c r="P15" s="7">
        <v>1.2369E-2</v>
      </c>
      <c r="Q15" s="7">
        <v>0</v>
      </c>
      <c r="R15" s="7">
        <v>0</v>
      </c>
      <c r="S15" s="7">
        <v>8.4309999999999993E-3</v>
      </c>
      <c r="T15" s="7">
        <v>0</v>
      </c>
      <c r="U15" s="7">
        <v>0</v>
      </c>
      <c r="V15" s="7">
        <v>0</v>
      </c>
      <c r="W15" s="7">
        <v>0</v>
      </c>
      <c r="X15" s="7">
        <v>1.3202E-2</v>
      </c>
      <c r="Y15" s="2">
        <f t="shared" si="2"/>
        <v>4.1627000000000001E-3</v>
      </c>
      <c r="Z15" s="2">
        <f t="shared" si="3"/>
        <v>5.4391939040923862E-3</v>
      </c>
    </row>
    <row r="16" spans="1:26" x14ac:dyDescent="0.35">
      <c r="A16" t="s">
        <v>10</v>
      </c>
      <c r="B16">
        <v>7.0600000000000003E-4</v>
      </c>
      <c r="C16">
        <v>3.7520000000000001E-3</v>
      </c>
      <c r="D16">
        <v>0</v>
      </c>
      <c r="E16">
        <v>0</v>
      </c>
      <c r="F16">
        <v>0</v>
      </c>
      <c r="G16">
        <v>5.5820000000000002E-3</v>
      </c>
      <c r="H16">
        <v>0</v>
      </c>
      <c r="I16">
        <v>0</v>
      </c>
      <c r="J16">
        <v>0</v>
      </c>
      <c r="K16">
        <v>0</v>
      </c>
      <c r="L16" s="2">
        <f t="shared" si="0"/>
        <v>1.0040000000000001E-3</v>
      </c>
      <c r="M16" s="2">
        <f t="shared" si="1"/>
        <v>1.9903797515940409E-3</v>
      </c>
      <c r="N16" s="8" t="s">
        <v>10</v>
      </c>
      <c r="O16" s="7">
        <v>1.836E-3</v>
      </c>
      <c r="P16" s="7">
        <v>0</v>
      </c>
      <c r="Q16" s="7">
        <v>0</v>
      </c>
      <c r="R16" s="7">
        <v>1.836E-3</v>
      </c>
      <c r="S16" s="7">
        <v>4.385E-3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2">
        <f t="shared" si="2"/>
        <v>9.0485000000000012E-4</v>
      </c>
      <c r="Z16" s="2">
        <f t="shared" si="3"/>
        <v>1.7064831571947828E-3</v>
      </c>
    </row>
    <row r="17" spans="1:26" x14ac:dyDescent="0.35">
      <c r="A17" t="s">
        <v>11</v>
      </c>
      <c r="B17">
        <v>0</v>
      </c>
      <c r="C17">
        <v>3.375E-3</v>
      </c>
      <c r="D17">
        <v>9.3715000000000007E-2</v>
      </c>
      <c r="E17">
        <v>0.13333600000000001</v>
      </c>
      <c r="F17">
        <v>0.33774500000000002</v>
      </c>
      <c r="G17">
        <v>8.9720000000000008E-3</v>
      </c>
      <c r="H17">
        <v>0</v>
      </c>
      <c r="I17">
        <v>0</v>
      </c>
      <c r="J17">
        <v>0</v>
      </c>
      <c r="K17">
        <v>0</v>
      </c>
      <c r="L17" s="2">
        <f t="shared" si="0"/>
        <v>5.7714299999999996E-2</v>
      </c>
      <c r="M17" s="2">
        <f t="shared" si="1"/>
        <v>0.10924750610430936</v>
      </c>
      <c r="N17" s="8" t="s">
        <v>11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2">
        <f t="shared" si="2"/>
        <v>2.8857149999999998E-2</v>
      </c>
      <c r="Z17" s="2">
        <f t="shared" si="3"/>
        <v>8.0808369952281162E-2</v>
      </c>
    </row>
    <row r="18" spans="1:26" x14ac:dyDescent="0.35">
      <c r="A18" t="s">
        <v>12</v>
      </c>
      <c r="B18">
        <v>2.7517E-2</v>
      </c>
      <c r="C18">
        <v>1.3016E-2</v>
      </c>
      <c r="D18">
        <v>4.2199999999999998E-3</v>
      </c>
      <c r="E18">
        <v>0</v>
      </c>
      <c r="F18">
        <v>2.1714000000000001E-2</v>
      </c>
      <c r="G18">
        <v>4.1789E-2</v>
      </c>
      <c r="H18">
        <v>5.3532999999999997E-2</v>
      </c>
      <c r="I18">
        <v>5.3343000000000002E-2</v>
      </c>
      <c r="J18">
        <v>5.1977000000000002E-2</v>
      </c>
      <c r="K18">
        <v>5.2609999999999997E-2</v>
      </c>
      <c r="L18" s="2">
        <f t="shared" si="0"/>
        <v>3.1971899999999998E-2</v>
      </c>
      <c r="M18" s="2">
        <f t="shared" si="1"/>
        <v>2.1398034003410484E-2</v>
      </c>
      <c r="N18" s="8" t="s">
        <v>12</v>
      </c>
      <c r="O18" s="7">
        <v>6.9172999999999998E-2</v>
      </c>
      <c r="P18" s="7">
        <v>7.6668E-2</v>
      </c>
      <c r="Q18" s="7">
        <v>4.1863999999999998E-2</v>
      </c>
      <c r="R18" s="7">
        <v>5.9520000000000003E-2</v>
      </c>
      <c r="S18" s="7">
        <v>5.2934000000000002E-2</v>
      </c>
      <c r="T18" s="7">
        <v>5.7879E-2</v>
      </c>
      <c r="U18" s="7">
        <v>6.7438999999999999E-2</v>
      </c>
      <c r="V18" s="7">
        <v>6.6991999999999996E-2</v>
      </c>
      <c r="W18" s="7">
        <v>6.9488999999999995E-2</v>
      </c>
      <c r="X18" s="7">
        <v>7.2714000000000001E-2</v>
      </c>
      <c r="Y18" s="2">
        <f t="shared" si="2"/>
        <v>4.7719550000000013E-2</v>
      </c>
      <c r="Z18" s="2">
        <f t="shared" si="3"/>
        <v>2.3012455818248529E-2</v>
      </c>
    </row>
    <row r="19" spans="1:26" x14ac:dyDescent="0.35">
      <c r="A19" t="s">
        <v>13</v>
      </c>
      <c r="B19">
        <v>0</v>
      </c>
      <c r="C19">
        <v>3.8479999999999999E-3</v>
      </c>
      <c r="D19">
        <v>0</v>
      </c>
      <c r="E19">
        <v>0</v>
      </c>
      <c r="F19">
        <v>4.7559999999999998E-3</v>
      </c>
      <c r="G19">
        <v>0</v>
      </c>
      <c r="H19">
        <v>0</v>
      </c>
      <c r="I19">
        <v>0</v>
      </c>
      <c r="J19">
        <v>2.2269999999999998E-3</v>
      </c>
      <c r="K19">
        <v>6.7409999999999996E-3</v>
      </c>
      <c r="L19" s="2">
        <f t="shared" si="0"/>
        <v>1.7572E-3</v>
      </c>
      <c r="M19" s="2">
        <f t="shared" si="1"/>
        <v>2.5155015316146306E-3</v>
      </c>
      <c r="N19" s="8" t="s">
        <v>13</v>
      </c>
      <c r="O19" s="7">
        <v>0</v>
      </c>
      <c r="P19" s="7">
        <v>5.8329999999999996E-3</v>
      </c>
      <c r="Q19" s="7">
        <v>0</v>
      </c>
      <c r="R19" s="7">
        <v>6.502E-3</v>
      </c>
      <c r="S19" s="7">
        <v>0</v>
      </c>
      <c r="T19" s="7">
        <v>1.2404999999999999E-2</v>
      </c>
      <c r="U19" s="7">
        <v>0</v>
      </c>
      <c r="V19" s="7">
        <v>0</v>
      </c>
      <c r="W19" s="7">
        <v>0</v>
      </c>
      <c r="X19" s="7">
        <v>0</v>
      </c>
      <c r="Y19" s="2">
        <f t="shared" si="2"/>
        <v>2.1156E-3</v>
      </c>
      <c r="Z19" s="2">
        <f t="shared" si="3"/>
        <v>3.4678667855189103E-3</v>
      </c>
    </row>
    <row r="21" spans="1:26" x14ac:dyDescent="0.35">
      <c r="A21" t="s">
        <v>39</v>
      </c>
      <c r="B21" s="6" t="s">
        <v>41</v>
      </c>
      <c r="D21" s="6" t="s">
        <v>42</v>
      </c>
      <c r="H21" t="s">
        <v>47</v>
      </c>
      <c r="J21" t="s">
        <v>47</v>
      </c>
      <c r="O21" s="7"/>
      <c r="T21" s="2"/>
      <c r="U21" s="2"/>
    </row>
    <row r="22" spans="1:26" x14ac:dyDescent="0.35">
      <c r="B22" s="9">
        <v>87</v>
      </c>
      <c r="C22">
        <v>88</v>
      </c>
      <c r="D22">
        <v>90</v>
      </c>
      <c r="E22">
        <v>91</v>
      </c>
      <c r="F22" t="s">
        <v>16</v>
      </c>
      <c r="G22" t="s">
        <v>17</v>
      </c>
      <c r="H22">
        <v>92</v>
      </c>
      <c r="J22">
        <v>89</v>
      </c>
      <c r="O22" s="7"/>
      <c r="T22" s="2"/>
      <c r="U22" s="2"/>
    </row>
    <row r="23" spans="1:26" x14ac:dyDescent="0.35">
      <c r="A23" s="7" t="s">
        <v>1</v>
      </c>
      <c r="B23">
        <v>0</v>
      </c>
      <c r="C23">
        <v>1.2509999999999999E-3</v>
      </c>
      <c r="D23">
        <v>0</v>
      </c>
      <c r="E23">
        <v>0</v>
      </c>
      <c r="F23" s="2">
        <f>AVERAGE(B23:E23)</f>
        <v>3.1274999999999999E-4</v>
      </c>
      <c r="G23" s="2">
        <f>STDEV(B23:E23)</f>
        <v>6.2549999999999997E-4</v>
      </c>
      <c r="H23">
        <v>0</v>
      </c>
      <c r="J23">
        <v>0.16233500000000001</v>
      </c>
      <c r="O23" s="7"/>
      <c r="T23" s="2"/>
      <c r="U23" s="2"/>
    </row>
    <row r="24" spans="1:26" x14ac:dyDescent="0.35">
      <c r="A24" s="7" t="s">
        <v>2</v>
      </c>
      <c r="B24">
        <v>0</v>
      </c>
      <c r="C24">
        <v>0</v>
      </c>
      <c r="D24">
        <v>0</v>
      </c>
      <c r="E24">
        <v>4.6589999999999999E-3</v>
      </c>
      <c r="F24" s="2">
        <f t="shared" ref="F24:F38" si="4">AVERAGE(B24:E24)</f>
        <v>1.16475E-3</v>
      </c>
      <c r="G24" s="2">
        <f t="shared" ref="G24:G38" si="5">STDEV(B24:E24)</f>
        <v>2.3295E-3</v>
      </c>
      <c r="H24">
        <v>0</v>
      </c>
      <c r="J24">
        <v>1.4574999999999999E-2</v>
      </c>
      <c r="O24" s="7"/>
      <c r="T24" s="2"/>
      <c r="U24" s="2"/>
    </row>
    <row r="25" spans="1:26" x14ac:dyDescent="0.35">
      <c r="A25" s="10" t="s">
        <v>46</v>
      </c>
      <c r="B25">
        <v>0</v>
      </c>
      <c r="C25">
        <v>0</v>
      </c>
      <c r="D25">
        <v>0</v>
      </c>
      <c r="E25">
        <v>0</v>
      </c>
      <c r="F25" s="2">
        <f t="shared" si="4"/>
        <v>0</v>
      </c>
      <c r="G25" s="2">
        <f t="shared" si="5"/>
        <v>0</v>
      </c>
      <c r="H25">
        <v>0</v>
      </c>
      <c r="J25">
        <v>0</v>
      </c>
      <c r="O25" s="7"/>
      <c r="T25" s="2"/>
      <c r="U25" s="2"/>
    </row>
    <row r="26" spans="1:26" x14ac:dyDescent="0.35">
      <c r="A26" s="7" t="s">
        <v>4</v>
      </c>
      <c r="B26">
        <v>0</v>
      </c>
      <c r="C26">
        <v>0</v>
      </c>
      <c r="D26">
        <v>2.4239999999999999E-3</v>
      </c>
      <c r="E26">
        <v>0</v>
      </c>
      <c r="F26" s="2">
        <f t="shared" si="4"/>
        <v>6.0599999999999998E-4</v>
      </c>
      <c r="G26" s="2">
        <f t="shared" si="5"/>
        <v>1.212E-3</v>
      </c>
      <c r="H26">
        <v>1.1297E-2</v>
      </c>
      <c r="J26">
        <v>0.101686</v>
      </c>
      <c r="O26" s="7"/>
      <c r="T26" s="2"/>
      <c r="U26" s="2"/>
    </row>
    <row r="27" spans="1:26" x14ac:dyDescent="0.35">
      <c r="A27" s="7" t="s">
        <v>5</v>
      </c>
      <c r="B27">
        <v>5.1099999999999995E-4</v>
      </c>
      <c r="C27">
        <v>1.354E-3</v>
      </c>
      <c r="D27">
        <v>4.4120000000000001E-3</v>
      </c>
      <c r="E27">
        <v>0</v>
      </c>
      <c r="F27" s="2">
        <f t="shared" si="4"/>
        <v>1.5692499999999999E-3</v>
      </c>
      <c r="G27" s="2">
        <f t="shared" si="5"/>
        <v>1.9756854295830263E-3</v>
      </c>
      <c r="H27">
        <v>0</v>
      </c>
      <c r="J27">
        <v>4.2820000000000002E-3</v>
      </c>
      <c r="O27" s="7"/>
      <c r="T27" s="2"/>
      <c r="U27" s="2"/>
    </row>
    <row r="28" spans="1:26" x14ac:dyDescent="0.35">
      <c r="A28" s="7" t="s">
        <v>6</v>
      </c>
      <c r="B28">
        <v>92.991399999999999</v>
      </c>
      <c r="C28">
        <v>92.9255</v>
      </c>
      <c r="D28">
        <v>93.842600000000004</v>
      </c>
      <c r="E28">
        <v>93.4375</v>
      </c>
      <c r="F28" s="3">
        <f t="shared" si="4"/>
        <v>93.299250000000001</v>
      </c>
      <c r="G28" s="3">
        <f t="shared" si="5"/>
        <v>0.42770822219514937</v>
      </c>
      <c r="H28" s="3">
        <v>77.434700000000007</v>
      </c>
      <c r="J28" s="3">
        <v>85.043000000000006</v>
      </c>
      <c r="O28" s="7"/>
      <c r="T28" s="2"/>
      <c r="U28" s="2"/>
    </row>
    <row r="29" spans="1:26" x14ac:dyDescent="0.35">
      <c r="A29" s="7" t="s">
        <v>7</v>
      </c>
      <c r="B29">
        <v>1.0798300000000001</v>
      </c>
      <c r="C29">
        <v>1.1013500000000001</v>
      </c>
      <c r="D29">
        <v>1.0419499999999999</v>
      </c>
      <c r="E29">
        <v>1.0145900000000001</v>
      </c>
      <c r="F29" s="3">
        <f t="shared" si="4"/>
        <v>1.0594300000000001</v>
      </c>
      <c r="G29" s="3">
        <f t="shared" si="5"/>
        <v>3.8685149605501082E-2</v>
      </c>
      <c r="H29" s="3">
        <v>0.64673700000000001</v>
      </c>
      <c r="J29" s="3">
        <v>1.68147</v>
      </c>
      <c r="O29" s="7"/>
      <c r="T29" s="2"/>
      <c r="U29" s="2"/>
    </row>
    <row r="30" spans="1:26" x14ac:dyDescent="0.35">
      <c r="A30" s="7" t="s">
        <v>8</v>
      </c>
      <c r="B30">
        <v>7.1404199999999998</v>
      </c>
      <c r="C30">
        <v>7.0240299999999998</v>
      </c>
      <c r="D30">
        <v>6.0636099999999997</v>
      </c>
      <c r="E30">
        <v>6.9531400000000003</v>
      </c>
      <c r="F30" s="3">
        <f t="shared" si="4"/>
        <v>6.7953000000000001</v>
      </c>
      <c r="G30" s="3">
        <f t="shared" si="5"/>
        <v>0.49386534905781765</v>
      </c>
      <c r="H30" s="3">
        <v>21.987500000000001</v>
      </c>
      <c r="J30" s="3">
        <v>13.525</v>
      </c>
      <c r="O30" s="7"/>
      <c r="T30" s="2"/>
      <c r="U30" s="2"/>
    </row>
    <row r="31" spans="1:26" x14ac:dyDescent="0.35">
      <c r="A31" s="7" t="s">
        <v>9</v>
      </c>
      <c r="B31">
        <v>1.1348E-2</v>
      </c>
      <c r="C31">
        <v>0</v>
      </c>
      <c r="D31">
        <v>1.7984E-2</v>
      </c>
      <c r="E31">
        <v>0</v>
      </c>
      <c r="F31" s="2">
        <f t="shared" si="4"/>
        <v>7.3330000000000001E-3</v>
      </c>
      <c r="G31" s="2">
        <f t="shared" si="5"/>
        <v>8.8902531647492098E-3</v>
      </c>
      <c r="H31">
        <v>3.4000000000000002E-4</v>
      </c>
      <c r="J31">
        <v>3.6692000000000002E-2</v>
      </c>
      <c r="O31" s="7"/>
      <c r="T31" s="2"/>
      <c r="U31" s="2"/>
    </row>
    <row r="32" spans="1:26" x14ac:dyDescent="0.35">
      <c r="A32" s="7" t="s">
        <v>44</v>
      </c>
      <c r="B32">
        <v>1.921E-3</v>
      </c>
      <c r="C32">
        <v>0</v>
      </c>
      <c r="D32">
        <v>3.31E-3</v>
      </c>
      <c r="E32">
        <v>0</v>
      </c>
      <c r="F32" s="2">
        <f t="shared" si="4"/>
        <v>1.3077499999999999E-3</v>
      </c>
      <c r="G32" s="2">
        <f t="shared" si="5"/>
        <v>1.6130200195079208E-3</v>
      </c>
      <c r="H32">
        <v>8.5030000000000001E-3</v>
      </c>
      <c r="J32">
        <v>1.8803E-2</v>
      </c>
      <c r="O32" s="7"/>
      <c r="T32" s="2"/>
      <c r="U32" s="2"/>
    </row>
    <row r="33" spans="1:21" x14ac:dyDescent="0.35">
      <c r="A33" s="7" t="s">
        <v>44</v>
      </c>
      <c r="B33">
        <v>0</v>
      </c>
      <c r="C33">
        <v>0</v>
      </c>
      <c r="D33">
        <v>0</v>
      </c>
      <c r="E33">
        <v>0</v>
      </c>
      <c r="F33" s="2">
        <f t="shared" si="4"/>
        <v>0</v>
      </c>
      <c r="G33" s="2">
        <f t="shared" si="5"/>
        <v>0</v>
      </c>
      <c r="H33">
        <v>0</v>
      </c>
      <c r="J33">
        <v>0</v>
      </c>
      <c r="O33" s="7"/>
      <c r="T33" s="2"/>
      <c r="U33" s="2"/>
    </row>
    <row r="34" spans="1:21" x14ac:dyDescent="0.35">
      <c r="A34" s="7" t="s">
        <v>10</v>
      </c>
      <c r="B34">
        <v>0</v>
      </c>
      <c r="C34">
        <v>0</v>
      </c>
      <c r="D34">
        <v>3.4640000000000001E-3</v>
      </c>
      <c r="E34">
        <v>0</v>
      </c>
      <c r="F34" s="2">
        <f t="shared" si="4"/>
        <v>8.6600000000000002E-4</v>
      </c>
      <c r="G34" s="2">
        <f t="shared" si="5"/>
        <v>1.732E-3</v>
      </c>
      <c r="H34">
        <v>0</v>
      </c>
      <c r="J34">
        <v>3.2050000000000002E-2</v>
      </c>
      <c r="O34" s="7"/>
      <c r="T34" s="2"/>
      <c r="U34" s="2"/>
    </row>
    <row r="35" spans="1:21" x14ac:dyDescent="0.35">
      <c r="A35" s="7" t="s">
        <v>11</v>
      </c>
      <c r="B35">
        <v>6.1421999999999997E-2</v>
      </c>
      <c r="C35">
        <v>8.6918999999999996E-2</v>
      </c>
      <c r="D35">
        <v>1.4366E-2</v>
      </c>
      <c r="E35">
        <v>2.5922000000000001E-2</v>
      </c>
      <c r="F35" s="2">
        <f t="shared" si="4"/>
        <v>4.7157249999999998E-2</v>
      </c>
      <c r="G35" s="2">
        <f t="shared" si="5"/>
        <v>3.3219882473954264E-2</v>
      </c>
      <c r="H35">
        <v>0</v>
      </c>
      <c r="J35">
        <v>3.4544999999999999E-2</v>
      </c>
      <c r="O35" s="7"/>
      <c r="T35" s="2"/>
      <c r="U35" s="2"/>
    </row>
    <row r="36" spans="1:21" x14ac:dyDescent="0.35">
      <c r="A36" s="7" t="s">
        <v>45</v>
      </c>
      <c r="B36">
        <v>0</v>
      </c>
      <c r="C36">
        <v>0</v>
      </c>
      <c r="D36">
        <v>3.235E-3</v>
      </c>
      <c r="E36">
        <v>0</v>
      </c>
      <c r="F36" s="2">
        <f t="shared" si="4"/>
        <v>8.0875000000000001E-4</v>
      </c>
      <c r="G36" s="2">
        <f t="shared" si="5"/>
        <v>1.6175E-3</v>
      </c>
      <c r="H36">
        <v>0</v>
      </c>
      <c r="J36">
        <v>7.7700000000000002E-4</v>
      </c>
      <c r="O36" s="7"/>
      <c r="T36" s="2"/>
      <c r="U36" s="2"/>
    </row>
    <row r="37" spans="1:21" x14ac:dyDescent="0.35">
      <c r="A37" s="7" t="s">
        <v>12</v>
      </c>
      <c r="B37">
        <v>2.3770000000000002E-3</v>
      </c>
      <c r="C37">
        <v>0</v>
      </c>
      <c r="D37">
        <v>2.4740999999999999E-2</v>
      </c>
      <c r="E37">
        <v>5.3191000000000002E-2</v>
      </c>
      <c r="F37" s="2">
        <f t="shared" si="4"/>
        <v>2.0077250000000001E-2</v>
      </c>
      <c r="G37" s="2">
        <f t="shared" si="5"/>
        <v>2.4729643620224964E-2</v>
      </c>
      <c r="H37">
        <v>4.3860000000000003E-2</v>
      </c>
      <c r="J37">
        <v>5.4914999999999999E-2</v>
      </c>
      <c r="O37" s="7"/>
      <c r="T37" s="2"/>
      <c r="U37" s="2"/>
    </row>
    <row r="38" spans="1:21" x14ac:dyDescent="0.35">
      <c r="A38" s="7" t="s">
        <v>13</v>
      </c>
      <c r="B38">
        <v>4.4429999999999999E-3</v>
      </c>
      <c r="C38">
        <v>0</v>
      </c>
      <c r="D38">
        <v>0</v>
      </c>
      <c r="E38">
        <v>0</v>
      </c>
      <c r="F38" s="2">
        <f t="shared" si="4"/>
        <v>1.11075E-3</v>
      </c>
      <c r="G38" s="2">
        <f t="shared" si="5"/>
        <v>2.2215E-3</v>
      </c>
      <c r="H38">
        <v>0</v>
      </c>
      <c r="J38">
        <v>1.8339999999999999E-2</v>
      </c>
      <c r="O38" s="7"/>
      <c r="T38" s="2"/>
      <c r="U38" s="2"/>
    </row>
    <row r="39" spans="1:21" x14ac:dyDescent="0.35">
      <c r="A39" s="7"/>
      <c r="F39" s="2"/>
      <c r="G39" s="2"/>
      <c r="O39" s="7"/>
      <c r="T39" s="2"/>
      <c r="U39" s="2"/>
    </row>
    <row r="40" spans="1:21" x14ac:dyDescent="0.35">
      <c r="O40" s="7"/>
      <c r="T40" s="2"/>
      <c r="U40" s="2"/>
    </row>
    <row r="41" spans="1:21" x14ac:dyDescent="0.35">
      <c r="O41" s="7"/>
      <c r="T41" s="2"/>
      <c r="U41" s="2"/>
    </row>
    <row r="42" spans="1:21" x14ac:dyDescent="0.35">
      <c r="O42" s="7"/>
      <c r="T42" s="2"/>
      <c r="U42" s="2"/>
    </row>
    <row r="43" spans="1:21" x14ac:dyDescent="0.35">
      <c r="O43" s="7"/>
      <c r="T43" s="2"/>
      <c r="U43" s="2"/>
    </row>
    <row r="44" spans="1:21" x14ac:dyDescent="0.35">
      <c r="O44" s="7"/>
      <c r="T44" s="2"/>
      <c r="U44" s="2"/>
    </row>
    <row r="45" spans="1:21" x14ac:dyDescent="0.35">
      <c r="A45" s="1" t="s">
        <v>14</v>
      </c>
      <c r="O45" s="7"/>
      <c r="T45" s="2"/>
      <c r="U45" s="2"/>
    </row>
    <row r="46" spans="1:21" x14ac:dyDescent="0.35">
      <c r="A46" t="s">
        <v>39</v>
      </c>
      <c r="B46" s="6" t="s">
        <v>38</v>
      </c>
      <c r="O46" s="7"/>
      <c r="P46" s="6" t="s">
        <v>41</v>
      </c>
      <c r="T46" s="2"/>
      <c r="U46" s="2"/>
    </row>
    <row r="47" spans="1:21" x14ac:dyDescent="0.35">
      <c r="A47" s="4" t="s">
        <v>15</v>
      </c>
      <c r="L47" s="1" t="s">
        <v>18</v>
      </c>
      <c r="P47" s="4" t="s">
        <v>48</v>
      </c>
    </row>
    <row r="48" spans="1:21" x14ac:dyDescent="0.35">
      <c r="B48">
        <v>163</v>
      </c>
      <c r="C48">
        <v>164</v>
      </c>
      <c r="D48">
        <v>165</v>
      </c>
      <c r="E48">
        <v>166</v>
      </c>
      <c r="F48">
        <v>167</v>
      </c>
      <c r="G48">
        <v>168</v>
      </c>
      <c r="H48">
        <v>169</v>
      </c>
      <c r="I48">
        <v>170</v>
      </c>
      <c r="J48">
        <v>171</v>
      </c>
      <c r="K48">
        <v>172</v>
      </c>
      <c r="L48" t="s">
        <v>16</v>
      </c>
      <c r="M48" t="s">
        <v>17</v>
      </c>
      <c r="P48" s="11">
        <v>84</v>
      </c>
      <c r="Q48" s="11">
        <v>85</v>
      </c>
      <c r="R48" s="11">
        <v>86</v>
      </c>
      <c r="S48" t="s">
        <v>16</v>
      </c>
      <c r="T48" t="s">
        <v>17</v>
      </c>
    </row>
    <row r="49" spans="1:21" x14ac:dyDescent="0.35">
      <c r="A49" t="s">
        <v>19</v>
      </c>
      <c r="B49" s="2">
        <v>11.5486</v>
      </c>
      <c r="C49" s="2">
        <v>11.560700000000001</v>
      </c>
      <c r="D49" s="2">
        <v>11.8941</v>
      </c>
      <c r="E49" s="2">
        <v>11.8125</v>
      </c>
      <c r="F49" s="2">
        <v>12.0998</v>
      </c>
      <c r="G49" s="2">
        <v>11.758699999999999</v>
      </c>
      <c r="H49" s="2">
        <v>11.558</v>
      </c>
      <c r="I49" s="2">
        <v>12.032500000000001</v>
      </c>
      <c r="J49" s="2">
        <v>11.8779</v>
      </c>
      <c r="K49" s="2">
        <v>12.405099999999999</v>
      </c>
      <c r="L49" s="3">
        <f>AVERAGE(B49:K49)</f>
        <v>11.854790000000001</v>
      </c>
      <c r="M49" s="3">
        <f>STDEV(B49:K49)</f>
        <v>0.27403942721197355</v>
      </c>
      <c r="O49" s="7" t="s">
        <v>19</v>
      </c>
      <c r="P49" s="7">
        <v>11.549200000000001</v>
      </c>
      <c r="Q49" s="7">
        <v>11.976100000000001</v>
      </c>
      <c r="R49" s="7">
        <v>10.8489</v>
      </c>
      <c r="S49" s="3">
        <f>AVERAGE(P49:R49)</f>
        <v>11.458066666666667</v>
      </c>
      <c r="T49" s="3">
        <f>STDEV(P49:R49)</f>
        <v>0.56909922099167687</v>
      </c>
      <c r="U49" t="s">
        <v>52</v>
      </c>
    </row>
    <row r="50" spans="1:21" x14ac:dyDescent="0.35">
      <c r="A50" t="s">
        <v>20</v>
      </c>
      <c r="B50" s="2">
        <v>3.872E-3</v>
      </c>
      <c r="C50" s="2">
        <v>3.6979999999999999E-3</v>
      </c>
      <c r="D50" s="2">
        <v>1.6143999999999999E-2</v>
      </c>
      <c r="E50" s="2">
        <v>0</v>
      </c>
      <c r="F50" s="2">
        <v>7.7590000000000003E-3</v>
      </c>
      <c r="G50" s="2">
        <v>0</v>
      </c>
      <c r="H50" s="2">
        <v>6.5680000000000001E-3</v>
      </c>
      <c r="I50" s="2">
        <v>1.3207999999999999E-2</v>
      </c>
      <c r="J50" s="2">
        <v>0</v>
      </c>
      <c r="K50" s="2">
        <v>3.859E-3</v>
      </c>
      <c r="L50" s="3">
        <f t="shared" ref="L50:L61" si="6">AVERAGE(B50:K50)</f>
        <v>5.5107999999999997E-3</v>
      </c>
      <c r="M50" s="3">
        <f t="shared" ref="M50:M61" si="7">STDEV(B50:K50)</f>
        <v>5.5606854853216319E-3</v>
      </c>
      <c r="O50" s="7" t="s">
        <v>20</v>
      </c>
      <c r="P50" s="7">
        <v>1.345E-2</v>
      </c>
      <c r="Q50" s="7">
        <v>1.3734E-2</v>
      </c>
      <c r="R50" s="7">
        <v>4.55E-4</v>
      </c>
      <c r="S50" s="3">
        <f t="shared" ref="S50:S64" si="8">AVERAGE(P50:R50)</f>
        <v>9.2130000000000007E-3</v>
      </c>
      <c r="T50" s="3">
        <f t="shared" ref="T50:T64" si="9">STDEV(P50:R50)</f>
        <v>7.5859796335081189E-3</v>
      </c>
    </row>
    <row r="51" spans="1:21" x14ac:dyDescent="0.35">
      <c r="A51" t="s">
        <v>21</v>
      </c>
      <c r="B51" s="2">
        <v>38.553600000000003</v>
      </c>
      <c r="C51" s="2">
        <v>40.136499999999998</v>
      </c>
      <c r="D51" s="2">
        <v>40.543399999999998</v>
      </c>
      <c r="E51" s="2">
        <v>40.497100000000003</v>
      </c>
      <c r="F51" s="2">
        <v>38.210999999999999</v>
      </c>
      <c r="G51" s="2">
        <v>39.921799999999998</v>
      </c>
      <c r="H51" s="2">
        <v>38.789000000000001</v>
      </c>
      <c r="I51" s="2">
        <v>40.5839</v>
      </c>
      <c r="J51" s="2">
        <v>39.915399999999998</v>
      </c>
      <c r="K51" s="2">
        <v>40.847299999999997</v>
      </c>
      <c r="L51" s="3">
        <f t="shared" si="6"/>
        <v>39.799900000000001</v>
      </c>
      <c r="M51" s="3">
        <f t="shared" si="7"/>
        <v>0.94232973587333524</v>
      </c>
      <c r="O51" s="8" t="s">
        <v>49</v>
      </c>
      <c r="P51" s="12">
        <v>47.314</v>
      </c>
      <c r="Q51" s="12">
        <v>36.587600000000002</v>
      </c>
      <c r="R51" s="12">
        <v>44.454099999999997</v>
      </c>
      <c r="S51" s="3">
        <f t="shared" si="8"/>
        <v>42.785233333333338</v>
      </c>
      <c r="T51" s="3">
        <f t="shared" si="9"/>
        <v>5.5545252905475593</v>
      </c>
      <c r="U51" t="s">
        <v>53</v>
      </c>
    </row>
    <row r="52" spans="1:21" x14ac:dyDescent="0.35">
      <c r="A52" t="s">
        <v>22</v>
      </c>
      <c r="B52" s="2">
        <v>6.1044099999999997</v>
      </c>
      <c r="C52" s="2">
        <v>6.4450399999999997</v>
      </c>
      <c r="D52" s="2">
        <v>6.0428499999999996</v>
      </c>
      <c r="E52" s="2">
        <v>5.75495</v>
      </c>
      <c r="F52" s="2">
        <v>6.6321199999999996</v>
      </c>
      <c r="G52" s="2">
        <v>6.3174099999999997</v>
      </c>
      <c r="H52" s="2">
        <v>6.4031599999999997</v>
      </c>
      <c r="I52" s="2">
        <v>5.9506899999999998</v>
      </c>
      <c r="J52" s="2">
        <v>5.7739099999999999</v>
      </c>
      <c r="K52" s="2">
        <v>6.4317399999999996</v>
      </c>
      <c r="L52" s="3">
        <f t="shared" si="6"/>
        <v>6.1856280000000003</v>
      </c>
      <c r="M52" s="3">
        <f t="shared" si="7"/>
        <v>0.30351286093197277</v>
      </c>
      <c r="O52" s="7" t="s">
        <v>22</v>
      </c>
      <c r="P52" s="7">
        <v>5.2742599999999999</v>
      </c>
      <c r="Q52" s="7">
        <v>5.5947399999999998</v>
      </c>
      <c r="R52" s="7">
        <v>4.88917</v>
      </c>
      <c r="S52" s="3">
        <f t="shared" si="8"/>
        <v>5.252723333333333</v>
      </c>
      <c r="T52" s="3">
        <f t="shared" si="9"/>
        <v>0.3532776913892714</v>
      </c>
      <c r="U52" t="s">
        <v>54</v>
      </c>
    </row>
    <row r="53" spans="1:21" x14ac:dyDescent="0.35">
      <c r="A53" t="s">
        <v>23</v>
      </c>
      <c r="B53" s="2">
        <v>0</v>
      </c>
      <c r="C53" s="2">
        <v>0</v>
      </c>
      <c r="D53" s="2">
        <v>0</v>
      </c>
      <c r="E53" s="2">
        <v>1.4499999999999999E-3</v>
      </c>
      <c r="F53" s="2">
        <v>0</v>
      </c>
      <c r="G53" s="2">
        <v>2.5890000000000002E-3</v>
      </c>
      <c r="H53" s="2">
        <v>0</v>
      </c>
      <c r="I53" s="2">
        <v>0</v>
      </c>
      <c r="J53" s="2">
        <v>0</v>
      </c>
      <c r="K53" s="2">
        <v>2.3679999999999999E-3</v>
      </c>
      <c r="L53" s="3">
        <f t="shared" si="6"/>
        <v>6.4069999999999991E-4</v>
      </c>
      <c r="M53" s="3">
        <f t="shared" si="7"/>
        <v>1.0701962488773313E-3</v>
      </c>
      <c r="O53" s="7" t="s">
        <v>23</v>
      </c>
      <c r="P53" s="7">
        <v>5.731E-3</v>
      </c>
      <c r="Q53" s="7">
        <v>0</v>
      </c>
      <c r="R53" s="7">
        <v>5.1500000000000005E-4</v>
      </c>
      <c r="S53" s="3">
        <f t="shared" si="8"/>
        <v>2.0820000000000001E-3</v>
      </c>
      <c r="T53" s="3">
        <f t="shared" si="9"/>
        <v>3.1706004163249589E-3</v>
      </c>
    </row>
    <row r="54" spans="1:21" x14ac:dyDescent="0.35">
      <c r="A54" t="s">
        <v>24</v>
      </c>
      <c r="B54" s="2">
        <v>23.988700000000001</v>
      </c>
      <c r="C54" s="2">
        <v>22.5349</v>
      </c>
      <c r="D54" s="2">
        <v>21.4526</v>
      </c>
      <c r="E54" s="2">
        <v>22.488299999999999</v>
      </c>
      <c r="F54" s="2">
        <v>22.196000000000002</v>
      </c>
      <c r="G54" s="2">
        <v>23.109100000000002</v>
      </c>
      <c r="H54" s="2">
        <v>23.294699999999999</v>
      </c>
      <c r="I54" s="2">
        <v>22.251300000000001</v>
      </c>
      <c r="J54" s="2">
        <v>21.886099999999999</v>
      </c>
      <c r="K54" s="2">
        <v>19.504100000000001</v>
      </c>
      <c r="L54" s="3">
        <f t="shared" si="6"/>
        <v>22.270580000000002</v>
      </c>
      <c r="M54" s="3">
        <f t="shared" si="7"/>
        <v>1.2155201262559716</v>
      </c>
      <c r="O54" s="7" t="s">
        <v>24</v>
      </c>
      <c r="P54" s="7">
        <v>18.8964</v>
      </c>
      <c r="Q54" s="7">
        <v>21.8017</v>
      </c>
      <c r="R54" s="7">
        <v>20.2026</v>
      </c>
      <c r="S54" s="3">
        <f t="shared" si="8"/>
        <v>20.300233333333335</v>
      </c>
      <c r="T54" s="3">
        <f t="shared" si="9"/>
        <v>1.455108663754475</v>
      </c>
      <c r="U54" t="s">
        <v>52</v>
      </c>
    </row>
    <row r="55" spans="1:21" x14ac:dyDescent="0.35">
      <c r="A55" t="s">
        <v>25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3">
        <f t="shared" si="6"/>
        <v>0</v>
      </c>
      <c r="M55" s="3">
        <f t="shared" si="7"/>
        <v>0</v>
      </c>
      <c r="O55" s="7" t="s">
        <v>25</v>
      </c>
      <c r="P55" s="7">
        <v>0</v>
      </c>
      <c r="Q55" s="7">
        <v>0</v>
      </c>
      <c r="R55" s="7">
        <v>4.7600000000000002E-4</v>
      </c>
      <c r="S55" s="3">
        <f t="shared" si="8"/>
        <v>1.5866666666666668E-4</v>
      </c>
      <c r="T55" s="3">
        <f t="shared" si="9"/>
        <v>2.7481872813426184E-4</v>
      </c>
    </row>
    <row r="56" spans="1:21" x14ac:dyDescent="0.35">
      <c r="A56" t="s">
        <v>26</v>
      </c>
      <c r="B56" s="2">
        <v>0</v>
      </c>
      <c r="C56" s="2">
        <v>1.3864E-2</v>
      </c>
      <c r="D56" s="2">
        <v>4.4640000000000001E-3</v>
      </c>
      <c r="E56" s="2">
        <v>9.6329999999999992E-3</v>
      </c>
      <c r="F56" s="2">
        <v>1.8317E-2</v>
      </c>
      <c r="G56" s="2">
        <v>3.055E-3</v>
      </c>
      <c r="H56" s="2">
        <v>0</v>
      </c>
      <c r="I56" s="2">
        <v>9.8659999999999998E-3</v>
      </c>
      <c r="J56" s="2">
        <v>3.7789000000000003E-2</v>
      </c>
      <c r="K56" s="2">
        <v>9.0204000000000006E-2</v>
      </c>
      <c r="L56" s="3">
        <f t="shared" si="6"/>
        <v>1.8719200000000002E-2</v>
      </c>
      <c r="M56" s="3">
        <f t="shared" si="7"/>
        <v>2.7503134370063673E-2</v>
      </c>
      <c r="O56" s="7" t="s">
        <v>26</v>
      </c>
      <c r="P56" s="7">
        <v>6.8061999999999998E-2</v>
      </c>
      <c r="Q56" s="7">
        <v>3.9026999999999999E-2</v>
      </c>
      <c r="R56" s="7">
        <v>0.170264</v>
      </c>
      <c r="S56" s="3">
        <f t="shared" si="8"/>
        <v>9.2450999999999992E-2</v>
      </c>
      <c r="T56" s="3">
        <f t="shared" si="9"/>
        <v>6.8934062936983495E-2</v>
      </c>
      <c r="U56" t="s">
        <v>52</v>
      </c>
    </row>
    <row r="57" spans="1:21" x14ac:dyDescent="0.35">
      <c r="A57" t="s">
        <v>27</v>
      </c>
      <c r="B57" s="2">
        <v>1.0254300000000001</v>
      </c>
      <c r="C57" s="2">
        <v>1.0423500000000001</v>
      </c>
      <c r="D57" s="2">
        <v>1.0237799999999999</v>
      </c>
      <c r="E57" s="2">
        <v>1.01884</v>
      </c>
      <c r="F57" s="2">
        <v>1.0358099999999999</v>
      </c>
      <c r="G57" s="2">
        <v>0.95452499999999996</v>
      </c>
      <c r="H57" s="2">
        <v>1.01677</v>
      </c>
      <c r="I57" s="2">
        <v>1.06681</v>
      </c>
      <c r="J57" s="2">
        <v>1.03162</v>
      </c>
      <c r="K57" s="2">
        <v>1.0164599999999999</v>
      </c>
      <c r="L57" s="3">
        <f t="shared" si="6"/>
        <v>1.0232395000000001</v>
      </c>
      <c r="M57" s="3">
        <f t="shared" si="7"/>
        <v>2.8530285122421541E-2</v>
      </c>
      <c r="O57" s="7" t="s">
        <v>27</v>
      </c>
      <c r="P57" s="7">
        <v>0.95043200000000005</v>
      </c>
      <c r="Q57" s="7">
        <v>1.04661</v>
      </c>
      <c r="R57" s="7">
        <v>0.93407099999999998</v>
      </c>
      <c r="S57" s="3">
        <f t="shared" si="8"/>
        <v>0.97703766666666658</v>
      </c>
      <c r="T57" s="3">
        <f t="shared" si="9"/>
        <v>6.0804216583501311E-2</v>
      </c>
      <c r="U57" t="s">
        <v>52</v>
      </c>
    </row>
    <row r="58" spans="1:21" x14ac:dyDescent="0.35">
      <c r="A58" t="s">
        <v>28</v>
      </c>
      <c r="B58" s="2">
        <v>0.69927899999999998</v>
      </c>
      <c r="C58" s="2">
        <v>0.71939699999999995</v>
      </c>
      <c r="D58" s="2">
        <v>0.72237499999999999</v>
      </c>
      <c r="E58" s="2">
        <v>0.71821900000000005</v>
      </c>
      <c r="F58" s="2">
        <v>0.76424099999999995</v>
      </c>
      <c r="G58" s="2">
        <v>0.69887699999999997</v>
      </c>
      <c r="H58" s="2">
        <v>0.692554</v>
      </c>
      <c r="I58" s="2">
        <v>0.70855000000000001</v>
      </c>
      <c r="J58" s="2">
        <v>0.74106700000000003</v>
      </c>
      <c r="K58" s="2">
        <v>0.71425300000000003</v>
      </c>
      <c r="L58" s="3">
        <f t="shared" si="6"/>
        <v>0.71788120000000011</v>
      </c>
      <c r="M58" s="3">
        <f t="shared" si="7"/>
        <v>2.1495017576690232E-2</v>
      </c>
      <c r="O58" s="7" t="s">
        <v>50</v>
      </c>
      <c r="P58" s="7">
        <v>9.018E-3</v>
      </c>
      <c r="Q58" s="7">
        <v>0.12997500000000001</v>
      </c>
      <c r="R58" s="7">
        <v>9.1400000000000006E-3</v>
      </c>
      <c r="S58" s="3">
        <f t="shared" si="8"/>
        <v>4.9377666666666674E-2</v>
      </c>
      <c r="T58" s="3">
        <f t="shared" si="9"/>
        <v>6.9799364798924457E-2</v>
      </c>
    </row>
    <row r="59" spans="1:21" x14ac:dyDescent="0.35">
      <c r="A59" t="s">
        <v>29</v>
      </c>
      <c r="B59" s="2">
        <v>14.873699999999999</v>
      </c>
      <c r="C59" s="2">
        <v>14.427899999999999</v>
      </c>
      <c r="D59" s="2">
        <v>14.9116</v>
      </c>
      <c r="E59" s="2">
        <v>14.326000000000001</v>
      </c>
      <c r="F59" s="2">
        <v>15.6709</v>
      </c>
      <c r="G59" s="2">
        <v>13.943899999999999</v>
      </c>
      <c r="H59" s="2">
        <v>14.969200000000001</v>
      </c>
      <c r="I59" s="2">
        <v>13.9594</v>
      </c>
      <c r="J59" s="2">
        <v>15.454800000000001</v>
      </c>
      <c r="K59" s="2">
        <v>15.6227</v>
      </c>
      <c r="L59" s="3">
        <f t="shared" si="6"/>
        <v>14.81601</v>
      </c>
      <c r="M59" s="3">
        <f t="shared" si="7"/>
        <v>0.64210303854686068</v>
      </c>
      <c r="O59" s="7" t="s">
        <v>50</v>
      </c>
      <c r="P59" s="7">
        <v>0</v>
      </c>
      <c r="Q59" s="7">
        <v>0</v>
      </c>
      <c r="R59" s="7">
        <v>0</v>
      </c>
      <c r="S59" s="3">
        <f t="shared" si="8"/>
        <v>0</v>
      </c>
      <c r="T59" s="3">
        <f t="shared" si="9"/>
        <v>0</v>
      </c>
    </row>
    <row r="60" spans="1:21" x14ac:dyDescent="0.35">
      <c r="A60" t="s">
        <v>30</v>
      </c>
      <c r="B60" s="2">
        <v>3.1711800000000001</v>
      </c>
      <c r="C60" s="2">
        <v>3.09619</v>
      </c>
      <c r="D60" s="2">
        <v>3.3412299999999999</v>
      </c>
      <c r="E60" s="2">
        <v>3.3161999999999998</v>
      </c>
      <c r="F60" s="2">
        <v>3.33277</v>
      </c>
      <c r="G60" s="2">
        <v>3.2557200000000002</v>
      </c>
      <c r="H60" s="2">
        <v>3.22479</v>
      </c>
      <c r="I60" s="2">
        <v>3.3716599999999999</v>
      </c>
      <c r="J60" s="2">
        <v>3.2456200000000002</v>
      </c>
      <c r="K60" s="2">
        <v>3.3386300000000002</v>
      </c>
      <c r="L60" s="3">
        <f t="shared" si="6"/>
        <v>3.2693989999999999</v>
      </c>
      <c r="M60" s="3">
        <f t="shared" si="7"/>
        <v>8.7563945960778947E-2</v>
      </c>
      <c r="O60" s="7" t="s">
        <v>28</v>
      </c>
      <c r="P60" s="7">
        <v>0.71519100000000002</v>
      </c>
      <c r="Q60" s="7">
        <v>1.2827599999999999</v>
      </c>
      <c r="R60" s="7">
        <v>0.67451799999999995</v>
      </c>
      <c r="S60" s="3">
        <f t="shared" si="8"/>
        <v>0.89082300000000003</v>
      </c>
      <c r="T60" s="3">
        <f t="shared" si="9"/>
        <v>0.34003607486412368</v>
      </c>
      <c r="U60" t="s">
        <v>52</v>
      </c>
    </row>
    <row r="61" spans="1:21" x14ac:dyDescent="0.35">
      <c r="A61" t="s">
        <v>31</v>
      </c>
      <c r="B61" s="2">
        <v>3.1223000000000001E-2</v>
      </c>
      <c r="C61" s="2">
        <v>1.9477999999999999E-2</v>
      </c>
      <c r="D61" s="2">
        <v>4.7522000000000002E-2</v>
      </c>
      <c r="E61" s="2">
        <v>5.6828999999999998E-2</v>
      </c>
      <c r="F61" s="2">
        <v>3.1313000000000001E-2</v>
      </c>
      <c r="G61" s="2">
        <v>3.4307999999999998E-2</v>
      </c>
      <c r="H61" s="2">
        <v>4.5265E-2</v>
      </c>
      <c r="I61" s="2">
        <v>5.2173999999999998E-2</v>
      </c>
      <c r="J61" s="2">
        <v>3.5839000000000003E-2</v>
      </c>
      <c r="K61" s="2">
        <v>2.3403E-2</v>
      </c>
      <c r="L61" s="3">
        <f t="shared" si="6"/>
        <v>3.7735400000000002E-2</v>
      </c>
      <c r="M61" s="3">
        <f t="shared" si="7"/>
        <v>1.2307465983431893E-2</v>
      </c>
      <c r="O61" s="7" t="s">
        <v>29</v>
      </c>
      <c r="P61" s="7">
        <v>10.424099999999999</v>
      </c>
      <c r="Q61" s="7">
        <v>15.8942</v>
      </c>
      <c r="R61" s="7">
        <v>13.1838</v>
      </c>
      <c r="S61" s="3">
        <f t="shared" si="8"/>
        <v>13.167366666666666</v>
      </c>
      <c r="T61" s="3">
        <f t="shared" si="9"/>
        <v>2.7350870266471121</v>
      </c>
      <c r="U61" t="s">
        <v>52</v>
      </c>
    </row>
    <row r="62" spans="1:21" x14ac:dyDescent="0.35">
      <c r="L62" s="2">
        <f>SUM(L49:L61)</f>
        <v>100.00003380000001</v>
      </c>
      <c r="O62" s="7" t="s">
        <v>51</v>
      </c>
      <c r="P62" s="7">
        <v>1.7409000000000001E-2</v>
      </c>
      <c r="Q62" s="7">
        <v>0.19789699999999999</v>
      </c>
      <c r="R62" s="7">
        <v>2.6953999999999999E-2</v>
      </c>
      <c r="S62" s="3">
        <f t="shared" si="8"/>
        <v>8.075333333333333E-2</v>
      </c>
      <c r="T62" s="3">
        <f t="shared" si="9"/>
        <v>0.10156158592860456</v>
      </c>
    </row>
    <row r="63" spans="1:21" x14ac:dyDescent="0.35">
      <c r="L63" s="2"/>
      <c r="O63" s="7" t="s">
        <v>30</v>
      </c>
      <c r="P63" s="7">
        <v>4.12812</v>
      </c>
      <c r="Q63" s="7">
        <v>4.6975899999999999</v>
      </c>
      <c r="R63" s="7">
        <v>4.0586599999999997</v>
      </c>
      <c r="S63" s="3">
        <f t="shared" si="8"/>
        <v>4.2947899999999999</v>
      </c>
      <c r="T63" s="3">
        <f t="shared" si="9"/>
        <v>0.35055962816616526</v>
      </c>
      <c r="U63" t="s">
        <v>53</v>
      </c>
    </row>
    <row r="64" spans="1:21" x14ac:dyDescent="0.35">
      <c r="L64" s="2"/>
      <c r="O64" s="7" t="s">
        <v>31</v>
      </c>
      <c r="P64" s="7">
        <v>0.63464299999999996</v>
      </c>
      <c r="Q64" s="7">
        <v>0.73810299999999995</v>
      </c>
      <c r="R64" s="7">
        <v>0.54644300000000001</v>
      </c>
      <c r="S64" s="3">
        <f t="shared" si="8"/>
        <v>0.63972966666666664</v>
      </c>
      <c r="T64" s="3">
        <f t="shared" si="9"/>
        <v>9.5931196872203112E-2</v>
      </c>
      <c r="U64" t="s">
        <v>53</v>
      </c>
    </row>
    <row r="65" spans="1:20" x14ac:dyDescent="0.35">
      <c r="L65" s="2"/>
      <c r="O65" s="7"/>
      <c r="P65" s="7"/>
      <c r="Q65" s="7"/>
      <c r="R65" s="7"/>
      <c r="S65" s="3"/>
      <c r="T65" s="3"/>
    </row>
    <row r="66" spans="1:20" x14ac:dyDescent="0.35">
      <c r="A66" t="s">
        <v>39</v>
      </c>
      <c r="B66" s="6" t="s">
        <v>58</v>
      </c>
      <c r="L66" s="2"/>
      <c r="O66" s="7"/>
      <c r="P66" s="7"/>
      <c r="Q66" s="7"/>
      <c r="R66" s="7"/>
      <c r="S66" s="3"/>
      <c r="T66" s="3"/>
    </row>
    <row r="67" spans="1:20" x14ac:dyDescent="0.35">
      <c r="Q67" s="1" t="s">
        <v>18</v>
      </c>
      <c r="T67" s="3"/>
    </row>
    <row r="68" spans="1:20" x14ac:dyDescent="0.35">
      <c r="B68" s="45" t="s">
        <v>59</v>
      </c>
      <c r="C68" s="45"/>
      <c r="D68" s="45" t="s">
        <v>60</v>
      </c>
      <c r="E68" s="45"/>
      <c r="F68" s="45" t="s">
        <v>61</v>
      </c>
      <c r="G68" s="45"/>
      <c r="H68" s="45" t="s">
        <v>59</v>
      </c>
      <c r="I68" s="45"/>
      <c r="J68" t="s">
        <v>62</v>
      </c>
      <c r="K68" t="s">
        <v>62</v>
      </c>
      <c r="L68" t="s">
        <v>61</v>
      </c>
      <c r="Q68" t="s">
        <v>63</v>
      </c>
      <c r="S68" s="16" t="s">
        <v>64</v>
      </c>
      <c r="T68" s="3"/>
    </row>
    <row r="69" spans="1:20" x14ac:dyDescent="0.35">
      <c r="B69">
        <v>97</v>
      </c>
      <c r="C69">
        <v>98</v>
      </c>
      <c r="D69">
        <v>99</v>
      </c>
      <c r="E69">
        <v>100</v>
      </c>
      <c r="F69">
        <v>101</v>
      </c>
      <c r="G69">
        <v>102</v>
      </c>
      <c r="H69">
        <v>103</v>
      </c>
      <c r="I69">
        <v>104</v>
      </c>
      <c r="J69">
        <v>105</v>
      </c>
      <c r="K69">
        <v>122</v>
      </c>
      <c r="L69">
        <v>123</v>
      </c>
      <c r="M69" t="s">
        <v>16</v>
      </c>
      <c r="N69" t="s">
        <v>17</v>
      </c>
      <c r="O69" t="s">
        <v>65</v>
      </c>
      <c r="P69" t="s">
        <v>66</v>
      </c>
      <c r="Q69" s="1" t="s">
        <v>16</v>
      </c>
      <c r="R69" s="1" t="s">
        <v>17</v>
      </c>
      <c r="T69" s="3"/>
    </row>
    <row r="70" spans="1:20" x14ac:dyDescent="0.35">
      <c r="A70" t="s">
        <v>19</v>
      </c>
      <c r="B70" s="2">
        <v>17.959900000000001</v>
      </c>
      <c r="C70" s="2">
        <v>19.068200000000001</v>
      </c>
      <c r="D70" s="2">
        <v>13.464499999999999</v>
      </c>
      <c r="E70" s="2">
        <v>13.466100000000001</v>
      </c>
      <c r="F70" s="2">
        <v>12.4445</v>
      </c>
      <c r="G70" s="2">
        <v>10.2719</v>
      </c>
      <c r="H70" s="2">
        <v>19.958600000000001</v>
      </c>
      <c r="I70" s="2">
        <v>15.1493</v>
      </c>
      <c r="J70" s="2">
        <v>13.382999999999999</v>
      </c>
      <c r="K70" s="2">
        <v>12.565799999999999</v>
      </c>
      <c r="L70" s="2">
        <v>12.564399999999999</v>
      </c>
      <c r="M70" s="2">
        <f>AVERAGE(B70:L70)</f>
        <v>14.572381818181821</v>
      </c>
      <c r="N70" s="2">
        <f>STDEV(B70:L70)</f>
        <v>3.0980335475324066</v>
      </c>
      <c r="O70" s="2">
        <f>MIN(B70:L70)</f>
        <v>10.2719</v>
      </c>
      <c r="P70" s="2">
        <f>MAX(B70:L70)</f>
        <v>19.958600000000001</v>
      </c>
      <c r="Q70" s="3">
        <f>AVERAGE(F70:G70,L70)</f>
        <v>11.760266666666666</v>
      </c>
      <c r="R70" s="3">
        <f>STDEV(F70:G70,L70)</f>
        <v>1.2903567349122225</v>
      </c>
      <c r="T70" s="3"/>
    </row>
    <row r="71" spans="1:20" x14ac:dyDescent="0.35">
      <c r="A71" t="s">
        <v>20</v>
      </c>
      <c r="B71" s="2">
        <v>0.16594300000000001</v>
      </c>
      <c r="C71" s="2">
        <v>0.20985000000000001</v>
      </c>
      <c r="D71" s="2">
        <v>8.9782000000000001E-2</v>
      </c>
      <c r="E71" s="2">
        <v>2.6519000000000001E-2</v>
      </c>
      <c r="F71" s="2">
        <v>0</v>
      </c>
      <c r="G71" s="2">
        <v>0</v>
      </c>
      <c r="H71" s="2">
        <v>0.25213099999999999</v>
      </c>
      <c r="I71" s="2">
        <v>0.15776100000000001</v>
      </c>
      <c r="J71" s="2">
        <v>0</v>
      </c>
      <c r="K71" s="2">
        <v>0</v>
      </c>
      <c r="L71" s="2">
        <v>6.7299999999999999E-4</v>
      </c>
      <c r="M71" s="2">
        <f t="shared" ref="M71:M84" si="10">AVERAGE(B71:L71)</f>
        <v>8.2059909090909114E-2</v>
      </c>
      <c r="N71" s="2">
        <f t="shared" ref="N71:N84" si="11">STDEV(B71:L71)</f>
        <v>9.7326809443703172E-2</v>
      </c>
      <c r="O71" s="2">
        <f t="shared" ref="O71:O84" si="12">MIN(B71:L71)</f>
        <v>0</v>
      </c>
      <c r="P71" s="2">
        <f t="shared" ref="P71:P84" si="13">MAX(B71:L71)</f>
        <v>0.25213099999999999</v>
      </c>
      <c r="Q71" s="3">
        <f>AVERAGE(F71:G71,L71)</f>
        <v>2.2433333333333333E-4</v>
      </c>
      <c r="R71" s="3">
        <f t="shared" ref="R71:R84" si="14">STDEV(F71:G71,L71)</f>
        <v>3.8855673116461813E-4</v>
      </c>
      <c r="T71" s="3"/>
    </row>
    <row r="72" spans="1:20" x14ac:dyDescent="0.35">
      <c r="A72" t="s">
        <v>21</v>
      </c>
      <c r="B72" s="2">
        <v>44.720700000000001</v>
      </c>
      <c r="C72" s="2">
        <v>39.339500000000001</v>
      </c>
      <c r="D72" s="2">
        <v>55.099800000000002</v>
      </c>
      <c r="E72" s="2">
        <v>52.821100000000001</v>
      </c>
      <c r="F72" s="2">
        <v>51.255600000000001</v>
      </c>
      <c r="G72" s="2">
        <v>49.199599999999997</v>
      </c>
      <c r="H72" s="2">
        <v>37.267000000000003</v>
      </c>
      <c r="I72" s="2">
        <v>50.603299999999997</v>
      </c>
      <c r="J72" s="2">
        <v>50.2639</v>
      </c>
      <c r="K72" s="2">
        <v>49.0837</v>
      </c>
      <c r="L72" s="2">
        <v>48.401499999999999</v>
      </c>
      <c r="M72" s="2">
        <f t="shared" si="10"/>
        <v>48.005063636363637</v>
      </c>
      <c r="N72" s="2">
        <f t="shared" si="11"/>
        <v>5.4761412920546304</v>
      </c>
      <c r="O72" s="2">
        <f t="shared" si="12"/>
        <v>37.267000000000003</v>
      </c>
      <c r="P72" s="2">
        <f t="shared" si="13"/>
        <v>55.099800000000002</v>
      </c>
      <c r="Q72" s="3">
        <f t="shared" ref="Q72:Q84" si="15">AVERAGE(F72:G72,L72)</f>
        <v>49.618899999999996</v>
      </c>
      <c r="R72" s="3">
        <f t="shared" si="14"/>
        <v>1.4725254055533321</v>
      </c>
      <c r="T72" s="3"/>
    </row>
    <row r="73" spans="1:20" x14ac:dyDescent="0.35">
      <c r="A73" t="s">
        <v>22</v>
      </c>
      <c r="B73" s="2">
        <v>12.12</v>
      </c>
      <c r="C73" s="2">
        <v>13.4251</v>
      </c>
      <c r="D73" s="2">
        <v>7.8142899999999997</v>
      </c>
      <c r="E73" s="2">
        <v>8.1435899999999997</v>
      </c>
      <c r="F73" s="2">
        <v>7.41655</v>
      </c>
      <c r="G73" s="2">
        <v>5.7132699999999996</v>
      </c>
      <c r="H73" s="2">
        <v>14.3399</v>
      </c>
      <c r="I73" s="2">
        <v>9.3767399999999999</v>
      </c>
      <c r="J73" s="2">
        <v>8.3317700000000006</v>
      </c>
      <c r="K73" s="2">
        <v>6.1901900000000003</v>
      </c>
      <c r="L73" s="2">
        <v>5.8921900000000003</v>
      </c>
      <c r="M73" s="2">
        <f t="shared" si="10"/>
        <v>8.9785081818181833</v>
      </c>
      <c r="N73" s="2">
        <f t="shared" si="11"/>
        <v>3.0235177363389734</v>
      </c>
      <c r="O73" s="2">
        <f t="shared" si="12"/>
        <v>5.7132699999999996</v>
      </c>
      <c r="P73" s="2">
        <f t="shared" si="13"/>
        <v>14.3399</v>
      </c>
      <c r="Q73" s="3">
        <f t="shared" si="15"/>
        <v>6.3406699999999994</v>
      </c>
      <c r="R73" s="3">
        <f t="shared" si="14"/>
        <v>0.93602426378808024</v>
      </c>
      <c r="T73" s="3"/>
    </row>
    <row r="74" spans="1:20" x14ac:dyDescent="0.35">
      <c r="A74" t="s">
        <v>23</v>
      </c>
      <c r="B74" s="2">
        <v>0</v>
      </c>
      <c r="C74" s="2">
        <v>3.0569999999999998E-3</v>
      </c>
      <c r="D74" s="2">
        <v>8.4089999999999998E-3</v>
      </c>
      <c r="E74" s="2">
        <v>7.2940000000000001E-3</v>
      </c>
      <c r="F74" s="2">
        <v>5.1980000000000004E-3</v>
      </c>
      <c r="G74" s="2">
        <v>0</v>
      </c>
      <c r="H74" s="2">
        <v>1.077E-3</v>
      </c>
      <c r="I74" s="2">
        <v>5.3449999999999999E-3</v>
      </c>
      <c r="J74" s="2">
        <v>0</v>
      </c>
      <c r="K74" s="2">
        <v>3.0299999999999999E-4</v>
      </c>
      <c r="L74" s="2">
        <v>4.2119999999999996E-3</v>
      </c>
      <c r="M74" s="2">
        <f t="shared" si="10"/>
        <v>3.1722727272727276E-3</v>
      </c>
      <c r="N74" s="2">
        <f t="shared" si="11"/>
        <v>3.1167839222797939E-3</v>
      </c>
      <c r="O74" s="2">
        <f t="shared" si="12"/>
        <v>0</v>
      </c>
      <c r="P74" s="2">
        <f t="shared" si="13"/>
        <v>8.4089999999999998E-3</v>
      </c>
      <c r="Q74" s="3">
        <f t="shared" si="15"/>
        <v>3.1366666666666665E-3</v>
      </c>
      <c r="R74" s="3">
        <f t="shared" si="14"/>
        <v>2.760807369834653E-3</v>
      </c>
      <c r="T74" s="3"/>
    </row>
    <row r="75" spans="1:20" x14ac:dyDescent="0.35">
      <c r="A75" t="s">
        <v>24</v>
      </c>
      <c r="B75" s="2">
        <v>12.1439</v>
      </c>
      <c r="C75" s="2">
        <v>13.535</v>
      </c>
      <c r="D75" s="2">
        <v>8.91404</v>
      </c>
      <c r="E75" s="2">
        <v>8.9602299999999993</v>
      </c>
      <c r="F75" s="2">
        <v>12.189399999999999</v>
      </c>
      <c r="G75" s="2">
        <v>17.826499999999999</v>
      </c>
      <c r="H75" s="2">
        <v>15.040900000000001</v>
      </c>
      <c r="I75" s="2">
        <v>5.8567400000000003</v>
      </c>
      <c r="J75" s="2">
        <v>17.6813</v>
      </c>
      <c r="K75" s="2">
        <v>22.369</v>
      </c>
      <c r="L75" s="2">
        <v>20.771999999999998</v>
      </c>
      <c r="M75" s="2">
        <f t="shared" si="10"/>
        <v>14.117182727272727</v>
      </c>
      <c r="N75" s="2">
        <f t="shared" si="11"/>
        <v>5.1917742517834728</v>
      </c>
      <c r="O75" s="2">
        <f t="shared" si="12"/>
        <v>5.8567400000000003</v>
      </c>
      <c r="P75" s="2">
        <f t="shared" si="13"/>
        <v>22.369</v>
      </c>
      <c r="Q75" s="3">
        <f t="shared" si="15"/>
        <v>16.929299999999998</v>
      </c>
      <c r="R75" s="3">
        <f t="shared" si="14"/>
        <v>4.3610757354120846</v>
      </c>
      <c r="T75" s="3"/>
    </row>
    <row r="76" spans="1:20" x14ac:dyDescent="0.35">
      <c r="A76" t="s">
        <v>25</v>
      </c>
      <c r="B76" s="2">
        <v>1.7117E-2</v>
      </c>
      <c r="C76" s="2">
        <v>0</v>
      </c>
      <c r="D76" s="2">
        <v>1.4177E-2</v>
      </c>
      <c r="E76" s="2">
        <v>1.4916E-2</v>
      </c>
      <c r="F76" s="2">
        <v>0</v>
      </c>
      <c r="G76" s="2">
        <v>0</v>
      </c>
      <c r="H76" s="2">
        <v>1.6796999999999999E-2</v>
      </c>
      <c r="I76" s="2">
        <v>2.4919999999999999E-3</v>
      </c>
      <c r="J76" s="2">
        <v>0</v>
      </c>
      <c r="K76" s="2">
        <v>0</v>
      </c>
      <c r="L76" s="2">
        <v>0</v>
      </c>
      <c r="M76" s="2">
        <f t="shared" si="10"/>
        <v>5.9544545454545458E-3</v>
      </c>
      <c r="N76" s="2">
        <f t="shared" si="11"/>
        <v>7.8409471923184936E-3</v>
      </c>
      <c r="O76" s="2">
        <f t="shared" si="12"/>
        <v>0</v>
      </c>
      <c r="P76" s="2">
        <f t="shared" si="13"/>
        <v>1.7117E-2</v>
      </c>
      <c r="Q76" s="3">
        <f t="shared" si="15"/>
        <v>0</v>
      </c>
      <c r="R76" s="3">
        <f t="shared" si="14"/>
        <v>0</v>
      </c>
      <c r="T76" s="3"/>
    </row>
    <row r="77" spans="1:20" x14ac:dyDescent="0.35">
      <c r="A77" t="s">
        <v>26</v>
      </c>
      <c r="B77" s="2">
        <v>5.6585000000000003E-2</v>
      </c>
      <c r="C77" s="2">
        <v>8.1001000000000004E-2</v>
      </c>
      <c r="D77" s="2">
        <v>7.8507999999999994E-2</v>
      </c>
      <c r="E77" s="2">
        <v>4.9931999999999997E-2</v>
      </c>
      <c r="F77" s="2">
        <v>6.6723000000000005E-2</v>
      </c>
      <c r="G77" s="2">
        <v>0.13393099999999999</v>
      </c>
      <c r="H77" s="2">
        <v>0.45844299999999999</v>
      </c>
      <c r="I77" s="2">
        <v>7.1535000000000001E-2</v>
      </c>
      <c r="J77" s="2">
        <v>0.16775499999999999</v>
      </c>
      <c r="K77" s="2">
        <v>0.14902699999999999</v>
      </c>
      <c r="L77" s="2">
        <v>0.24010699999999999</v>
      </c>
      <c r="M77" s="2">
        <f t="shared" si="10"/>
        <v>0.14123154545454544</v>
      </c>
      <c r="N77" s="2">
        <f t="shared" si="11"/>
        <v>0.12028664154207949</v>
      </c>
      <c r="O77" s="2">
        <f t="shared" si="12"/>
        <v>4.9931999999999997E-2</v>
      </c>
      <c r="P77" s="2">
        <f t="shared" si="13"/>
        <v>0.45844299999999999</v>
      </c>
      <c r="Q77" s="3">
        <f t="shared" si="15"/>
        <v>0.14692033333333332</v>
      </c>
      <c r="R77" s="3">
        <f t="shared" si="14"/>
        <v>8.7418790596377707E-2</v>
      </c>
      <c r="T77" s="3"/>
    </row>
    <row r="78" spans="1:20" x14ac:dyDescent="0.35">
      <c r="A78" t="s">
        <v>27</v>
      </c>
      <c r="B78" s="2">
        <v>1.14967</v>
      </c>
      <c r="C78" s="2">
        <v>1.3663700000000001</v>
      </c>
      <c r="D78" s="2">
        <v>0.83435700000000002</v>
      </c>
      <c r="E78" s="2">
        <v>0.91737500000000005</v>
      </c>
      <c r="F78" s="2">
        <v>0.94021299999999997</v>
      </c>
      <c r="G78" s="2">
        <v>0.97245599999999999</v>
      </c>
      <c r="H78" s="2">
        <v>1.21539</v>
      </c>
      <c r="I78" s="2">
        <v>0.74560000000000004</v>
      </c>
      <c r="J78" s="2">
        <v>1.0200199999999999</v>
      </c>
      <c r="K78" s="2">
        <v>0.91992499999999999</v>
      </c>
      <c r="L78" s="2">
        <v>0.87971200000000005</v>
      </c>
      <c r="M78" s="2">
        <f t="shared" si="10"/>
        <v>0.99646254545454549</v>
      </c>
      <c r="N78" s="2">
        <f t="shared" si="11"/>
        <v>0.18096472275466471</v>
      </c>
      <c r="O78" s="2">
        <f t="shared" si="12"/>
        <v>0.74560000000000004</v>
      </c>
      <c r="P78" s="2">
        <f t="shared" si="13"/>
        <v>1.3663700000000001</v>
      </c>
      <c r="Q78" s="3">
        <f t="shared" si="15"/>
        <v>0.93079366666666663</v>
      </c>
      <c r="R78" s="3">
        <f t="shared" si="14"/>
        <v>4.7084023450989505E-2</v>
      </c>
      <c r="T78" s="3"/>
    </row>
    <row r="79" spans="1:20" x14ac:dyDescent="0.35">
      <c r="A79" t="s">
        <v>50</v>
      </c>
      <c r="B79" s="2">
        <v>0.57723800000000003</v>
      </c>
      <c r="C79" s="2">
        <v>1.12297</v>
      </c>
      <c r="D79" s="2">
        <v>7.1659999999999996E-3</v>
      </c>
      <c r="E79" s="2">
        <v>9.018E-3</v>
      </c>
      <c r="F79" s="2">
        <v>1.2400000000000001E-4</v>
      </c>
      <c r="G79" s="2">
        <v>3.4299999999999999E-3</v>
      </c>
      <c r="H79" s="2">
        <v>1.43418</v>
      </c>
      <c r="I79" s="2">
        <v>0</v>
      </c>
      <c r="J79" s="2">
        <v>0.18571499999999999</v>
      </c>
      <c r="K79" s="2">
        <v>0.108498</v>
      </c>
      <c r="L79" s="2">
        <v>3.5130000000000001E-3</v>
      </c>
      <c r="M79" s="2">
        <f t="shared" si="10"/>
        <v>0.31380472727272724</v>
      </c>
      <c r="N79" s="2">
        <f t="shared" si="11"/>
        <v>0.51130703115175158</v>
      </c>
      <c r="O79" s="2">
        <f t="shared" si="12"/>
        <v>0</v>
      </c>
      <c r="P79" s="2">
        <f t="shared" si="13"/>
        <v>1.43418</v>
      </c>
      <c r="Q79" s="3">
        <f t="shared" si="15"/>
        <v>2.3556666666666669E-3</v>
      </c>
      <c r="R79" s="3">
        <f t="shared" si="14"/>
        <v>1.9331255348097112E-3</v>
      </c>
      <c r="T79" s="3"/>
    </row>
    <row r="80" spans="1:20" x14ac:dyDescent="0.35">
      <c r="A80" t="s">
        <v>28</v>
      </c>
      <c r="B80" s="2">
        <v>3.1188400000000001</v>
      </c>
      <c r="C80" s="2">
        <v>4.6410799999999997</v>
      </c>
      <c r="D80" s="2">
        <v>0.826542</v>
      </c>
      <c r="E80" s="2">
        <v>0.80962199999999995</v>
      </c>
      <c r="F80" s="2">
        <v>0.75725299999999995</v>
      </c>
      <c r="G80" s="2">
        <v>0.67929600000000001</v>
      </c>
      <c r="H80" s="2">
        <v>5.2161</v>
      </c>
      <c r="I80" s="2">
        <v>0.91843799999999998</v>
      </c>
      <c r="J80" s="2">
        <v>1.50576</v>
      </c>
      <c r="K80" s="2">
        <v>1.5259199999999999</v>
      </c>
      <c r="L80" s="2">
        <v>0.67860900000000002</v>
      </c>
      <c r="M80" s="2">
        <f t="shared" si="10"/>
        <v>1.8797690909090905</v>
      </c>
      <c r="N80" s="2">
        <f t="shared" si="11"/>
        <v>1.6696991859759927</v>
      </c>
      <c r="O80" s="2">
        <f t="shared" si="12"/>
        <v>0.67860900000000002</v>
      </c>
      <c r="P80" s="2">
        <f t="shared" si="13"/>
        <v>5.2161</v>
      </c>
      <c r="Q80" s="3">
        <f t="shared" si="15"/>
        <v>0.70505266666666666</v>
      </c>
      <c r="R80" s="3">
        <f t="shared" si="14"/>
        <v>4.5208119761093034E-2</v>
      </c>
      <c r="T80" s="3"/>
    </row>
    <row r="81" spans="1:20" x14ac:dyDescent="0.35">
      <c r="A81" t="s">
        <v>29</v>
      </c>
      <c r="B81" s="2">
        <v>2.4837600000000002</v>
      </c>
      <c r="C81" s="2">
        <v>1.3744400000000001</v>
      </c>
      <c r="D81" s="2">
        <v>9.3445199999999993</v>
      </c>
      <c r="E81" s="2">
        <v>11.1478</v>
      </c>
      <c r="F81" s="2">
        <v>11.4497</v>
      </c>
      <c r="G81" s="2">
        <v>12.1174</v>
      </c>
      <c r="H81" s="2">
        <v>1.23234</v>
      </c>
      <c r="I81" s="2">
        <v>13.6493</v>
      </c>
      <c r="J81" s="2">
        <v>3.0057700000000001</v>
      </c>
      <c r="K81" s="2">
        <v>3.3081</v>
      </c>
      <c r="L81" s="2">
        <v>7.2473999999999998</v>
      </c>
      <c r="M81" s="2">
        <f t="shared" si="10"/>
        <v>6.9418663636363638</v>
      </c>
      <c r="N81" s="2">
        <f t="shared" si="11"/>
        <v>4.7730399546164985</v>
      </c>
      <c r="O81" s="2">
        <f t="shared" si="12"/>
        <v>1.23234</v>
      </c>
      <c r="P81" s="2">
        <f t="shared" si="13"/>
        <v>13.6493</v>
      </c>
      <c r="Q81" s="3">
        <f t="shared" si="15"/>
        <v>10.2715</v>
      </c>
      <c r="R81" s="3">
        <f t="shared" si="14"/>
        <v>2.6401404186141293</v>
      </c>
      <c r="T81" s="3"/>
    </row>
    <row r="82" spans="1:20" x14ac:dyDescent="0.35">
      <c r="A82" t="s">
        <v>51</v>
      </c>
      <c r="B82" s="2">
        <v>0.72266699999999995</v>
      </c>
      <c r="C82" s="2">
        <v>0.82717200000000002</v>
      </c>
      <c r="D82" s="2">
        <v>2.6081E-2</v>
      </c>
      <c r="E82" s="2">
        <v>2.2896E-2</v>
      </c>
      <c r="F82" s="2">
        <v>2.1902999999999999E-2</v>
      </c>
      <c r="G82" s="2">
        <v>1.9147000000000001E-2</v>
      </c>
      <c r="H82" s="2">
        <v>0.87651500000000004</v>
      </c>
      <c r="I82" s="2">
        <v>6.4370999999999998E-2</v>
      </c>
      <c r="J82" s="2">
        <v>0.67359500000000005</v>
      </c>
      <c r="K82" s="2">
        <v>0.217334</v>
      </c>
      <c r="L82" s="2">
        <v>6.8139999999999997E-3</v>
      </c>
      <c r="M82" s="2">
        <f t="shared" si="10"/>
        <v>0.31622681818181819</v>
      </c>
      <c r="N82" s="2">
        <f t="shared" si="11"/>
        <v>0.37174606817014716</v>
      </c>
      <c r="O82" s="2">
        <f t="shared" si="12"/>
        <v>6.8139999999999997E-3</v>
      </c>
      <c r="P82" s="2">
        <f t="shared" si="13"/>
        <v>0.87651500000000004</v>
      </c>
      <c r="Q82" s="3">
        <f t="shared" si="15"/>
        <v>1.5954666666666669E-2</v>
      </c>
      <c r="R82" s="3">
        <f t="shared" si="14"/>
        <v>8.035093299603514E-3</v>
      </c>
      <c r="T82" s="3"/>
    </row>
    <row r="83" spans="1:20" x14ac:dyDescent="0.35">
      <c r="A83" t="s">
        <v>30</v>
      </c>
      <c r="B83" s="2">
        <v>4.7251899999999996</v>
      </c>
      <c r="C83" s="2">
        <v>4.8628600000000004</v>
      </c>
      <c r="D83" s="2">
        <v>3.46713</v>
      </c>
      <c r="E83" s="2">
        <v>3.57884</v>
      </c>
      <c r="F83" s="2">
        <v>3.4529100000000001</v>
      </c>
      <c r="G83" s="2">
        <v>3.0352700000000001</v>
      </c>
      <c r="H83" s="2">
        <v>2.5130699999999999</v>
      </c>
      <c r="I83" s="2">
        <v>3.3990499999999999</v>
      </c>
      <c r="J83" s="2">
        <v>3.77284</v>
      </c>
      <c r="K83" s="2">
        <v>3.5514399999999999</v>
      </c>
      <c r="L83" s="2">
        <v>3.2996599999999998</v>
      </c>
      <c r="M83" s="2">
        <f t="shared" si="10"/>
        <v>3.6052963636363633</v>
      </c>
      <c r="N83" s="2">
        <f t="shared" si="11"/>
        <v>0.67553316389756735</v>
      </c>
      <c r="O83" s="2">
        <f t="shared" si="12"/>
        <v>2.5130699999999999</v>
      </c>
      <c r="P83" s="2">
        <f t="shared" si="13"/>
        <v>4.8628600000000004</v>
      </c>
      <c r="Q83" s="3">
        <f t="shared" si="15"/>
        <v>3.2626133333333329</v>
      </c>
      <c r="R83" s="3">
        <f t="shared" si="14"/>
        <v>0.21127028667877867</v>
      </c>
      <c r="T83" s="3"/>
    </row>
    <row r="84" spans="1:20" x14ac:dyDescent="0.35">
      <c r="A84" t="s">
        <v>31</v>
      </c>
      <c r="B84" s="2">
        <v>3.8635000000000003E-2</v>
      </c>
      <c r="C84" s="2">
        <v>0.14339499999999999</v>
      </c>
      <c r="D84" s="2">
        <v>1.0756999999999999E-2</v>
      </c>
      <c r="E84" s="2">
        <v>2.4798000000000001E-2</v>
      </c>
      <c r="F84" s="2">
        <v>0</v>
      </c>
      <c r="G84" s="2">
        <v>2.7843E-2</v>
      </c>
      <c r="H84" s="2">
        <v>0.177541</v>
      </c>
      <c r="I84" s="2">
        <v>0</v>
      </c>
      <c r="J84" s="2">
        <v>8.5240000000000003E-3</v>
      </c>
      <c r="K84" s="2">
        <v>1.0824E-2</v>
      </c>
      <c r="L84" s="2">
        <v>9.3200000000000002E-3</v>
      </c>
      <c r="M84" s="2">
        <f t="shared" si="10"/>
        <v>4.1057909090909089E-2</v>
      </c>
      <c r="N84" s="2">
        <f t="shared" si="11"/>
        <v>6.0675276263820258E-2</v>
      </c>
      <c r="O84" s="2">
        <f t="shared" si="12"/>
        <v>0</v>
      </c>
      <c r="P84" s="2">
        <f t="shared" si="13"/>
        <v>0.177541</v>
      </c>
      <c r="Q84" s="3">
        <f t="shared" si="15"/>
        <v>1.2387666666666667E-2</v>
      </c>
      <c r="R84" s="3">
        <f t="shared" si="14"/>
        <v>1.4172723673780325E-2</v>
      </c>
      <c r="T84" s="3"/>
    </row>
    <row r="85" spans="1:20" x14ac:dyDescent="0.35">
      <c r="L85" s="2"/>
      <c r="O85" s="7"/>
      <c r="P85" s="7"/>
      <c r="Q85" s="7"/>
      <c r="R85" s="7"/>
      <c r="S85" s="3"/>
      <c r="T85" s="3"/>
    </row>
    <row r="86" spans="1:20" x14ac:dyDescent="0.35">
      <c r="L86" s="2"/>
      <c r="O86" s="7"/>
      <c r="P86" s="7"/>
      <c r="Q86" s="7"/>
      <c r="R86" s="7"/>
      <c r="S86" s="3"/>
      <c r="T86" s="3"/>
    </row>
    <row r="87" spans="1:20" x14ac:dyDescent="0.35">
      <c r="L87" s="2"/>
      <c r="O87" s="7"/>
      <c r="P87" s="7"/>
      <c r="Q87" s="7"/>
      <c r="R87" s="7"/>
      <c r="S87" s="3"/>
      <c r="T87" s="3"/>
    </row>
    <row r="88" spans="1:20" x14ac:dyDescent="0.35">
      <c r="A88" s="1" t="s">
        <v>32</v>
      </c>
      <c r="L88" s="2"/>
    </row>
    <row r="89" spans="1:20" x14ac:dyDescent="0.35">
      <c r="A89" t="s">
        <v>39</v>
      </c>
      <c r="B89" s="6" t="s">
        <v>38</v>
      </c>
      <c r="L89" s="6" t="s">
        <v>58</v>
      </c>
      <c r="N89" s="1"/>
    </row>
    <row r="90" spans="1:20" x14ac:dyDescent="0.35">
      <c r="A90" s="1"/>
      <c r="B90">
        <v>183</v>
      </c>
      <c r="C90">
        <v>184</v>
      </c>
      <c r="D90">
        <v>185</v>
      </c>
      <c r="E90">
        <v>186</v>
      </c>
      <c r="F90">
        <v>187</v>
      </c>
      <c r="G90">
        <v>188</v>
      </c>
      <c r="H90">
        <v>189</v>
      </c>
      <c r="I90">
        <v>190</v>
      </c>
      <c r="J90">
        <v>191</v>
      </c>
      <c r="K90">
        <v>192</v>
      </c>
      <c r="L90">
        <v>110</v>
      </c>
      <c r="M90">
        <v>111</v>
      </c>
      <c r="P90" s="1"/>
    </row>
    <row r="91" spans="1:20" x14ac:dyDescent="0.35">
      <c r="A91" t="s">
        <v>1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 s="2">
        <f t="shared" ref="N91:N103" si="16">AVERAGE(B91:M91)</f>
        <v>0</v>
      </c>
      <c r="O91" s="2">
        <f t="shared" ref="O91:O103" si="17">STDEV(B91:M91)</f>
        <v>0</v>
      </c>
    </row>
    <row r="92" spans="1:20" x14ac:dyDescent="0.35">
      <c r="A92" t="s">
        <v>2</v>
      </c>
      <c r="B92">
        <v>7.9539999999999993E-3</v>
      </c>
      <c r="C92">
        <v>4.0130000000000001E-3</v>
      </c>
      <c r="D92">
        <v>0</v>
      </c>
      <c r="E92">
        <v>1.1050000000000001E-3</v>
      </c>
      <c r="F92">
        <v>0</v>
      </c>
      <c r="G92">
        <v>3.1300000000000002E-4</v>
      </c>
      <c r="H92">
        <v>0</v>
      </c>
      <c r="I92">
        <v>1.3443999999999999E-2</v>
      </c>
      <c r="J92">
        <v>0</v>
      </c>
      <c r="K92">
        <v>8.9599999999999999E-4</v>
      </c>
      <c r="L92">
        <v>0</v>
      </c>
      <c r="M92">
        <v>0</v>
      </c>
      <c r="N92" s="2">
        <f t="shared" si="16"/>
        <v>2.3104166666666668E-3</v>
      </c>
      <c r="O92" s="2">
        <f t="shared" si="17"/>
        <v>4.2445358341012618E-3</v>
      </c>
    </row>
    <row r="93" spans="1:20" x14ac:dyDescent="0.35">
      <c r="A93" t="s">
        <v>3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 s="2">
        <f t="shared" si="16"/>
        <v>0</v>
      </c>
      <c r="O93" s="2">
        <f t="shared" si="17"/>
        <v>0</v>
      </c>
    </row>
    <row r="94" spans="1:20" x14ac:dyDescent="0.35">
      <c r="A94" t="s">
        <v>4</v>
      </c>
      <c r="B94">
        <v>0</v>
      </c>
      <c r="C94">
        <v>0</v>
      </c>
      <c r="D94">
        <v>0</v>
      </c>
      <c r="E94">
        <v>1.9643999999999998E-2</v>
      </c>
      <c r="F94">
        <v>0</v>
      </c>
      <c r="G94">
        <v>0</v>
      </c>
      <c r="H94">
        <v>0</v>
      </c>
      <c r="I94">
        <v>3.2820000000000002E-3</v>
      </c>
      <c r="J94">
        <v>0</v>
      </c>
      <c r="K94">
        <v>0</v>
      </c>
      <c r="L94">
        <v>0</v>
      </c>
      <c r="M94">
        <v>0</v>
      </c>
      <c r="N94" s="2">
        <f t="shared" si="16"/>
        <v>1.9104999999999999E-3</v>
      </c>
      <c r="O94" s="2">
        <f t="shared" si="17"/>
        <v>5.6637454440101251E-3</v>
      </c>
    </row>
    <row r="95" spans="1:20" x14ac:dyDescent="0.35">
      <c r="A95" t="s">
        <v>5</v>
      </c>
      <c r="B95">
        <v>1.5009999999999999E-3</v>
      </c>
      <c r="C95">
        <v>0</v>
      </c>
      <c r="D95">
        <v>6.8999999999999997E-5</v>
      </c>
      <c r="E95">
        <v>1.523E-3</v>
      </c>
      <c r="F95">
        <v>0</v>
      </c>
      <c r="G95">
        <v>0</v>
      </c>
      <c r="H95">
        <v>1.0839E-2</v>
      </c>
      <c r="I95">
        <v>0</v>
      </c>
      <c r="J95">
        <v>0</v>
      </c>
      <c r="K95">
        <v>1.0579999999999999E-3</v>
      </c>
      <c r="L95">
        <v>2.4380000000000001E-3</v>
      </c>
      <c r="M95">
        <v>0</v>
      </c>
      <c r="N95" s="2">
        <f t="shared" si="16"/>
        <v>1.4523333333333333E-3</v>
      </c>
      <c r="O95" s="2">
        <f t="shared" si="17"/>
        <v>3.0720611183945403E-3</v>
      </c>
    </row>
    <row r="96" spans="1:20" x14ac:dyDescent="0.35">
      <c r="A96" t="s">
        <v>6</v>
      </c>
      <c r="B96">
        <v>25.267700000000001</v>
      </c>
      <c r="C96">
        <v>24.583500000000001</v>
      </c>
      <c r="D96">
        <v>24.023900000000001</v>
      </c>
      <c r="E96">
        <v>27.7453</v>
      </c>
      <c r="F96">
        <v>24.930099999999999</v>
      </c>
      <c r="G96">
        <v>26.112100000000002</v>
      </c>
      <c r="H96">
        <v>25.189499999999999</v>
      </c>
      <c r="I96">
        <v>25.602499999999999</v>
      </c>
      <c r="J96">
        <v>25.412600000000001</v>
      </c>
      <c r="K96">
        <v>25.649899999999999</v>
      </c>
      <c r="L96">
        <v>19.429200000000002</v>
      </c>
      <c r="M96">
        <v>18.1386</v>
      </c>
      <c r="N96" s="2">
        <f t="shared" si="16"/>
        <v>24.340408333333333</v>
      </c>
      <c r="O96" s="2">
        <f t="shared" si="17"/>
        <v>2.7610874855120859</v>
      </c>
      <c r="P96" s="3">
        <f>MIN(B96:M96)</f>
        <v>18.1386</v>
      </c>
      <c r="Q96" s="3">
        <f>MAX(B96:N96)</f>
        <v>27.7453</v>
      </c>
    </row>
    <row r="97" spans="1:23" x14ac:dyDescent="0.35">
      <c r="A97" t="s">
        <v>7</v>
      </c>
      <c r="B97">
        <v>0.92275399999999996</v>
      </c>
      <c r="C97">
        <v>0.97537200000000002</v>
      </c>
      <c r="D97">
        <v>0.94610899999999998</v>
      </c>
      <c r="E97">
        <v>1.11656</v>
      </c>
      <c r="F97">
        <v>1.2706200000000001</v>
      </c>
      <c r="G97">
        <v>1.1631400000000001</v>
      </c>
      <c r="H97">
        <v>1.0638799999999999</v>
      </c>
      <c r="I97">
        <v>1.0547</v>
      </c>
      <c r="J97">
        <v>1.2299500000000001</v>
      </c>
      <c r="K97">
        <v>0.96980599999999995</v>
      </c>
      <c r="L97">
        <v>0.78842299999999998</v>
      </c>
      <c r="M97">
        <v>0.53979100000000002</v>
      </c>
      <c r="N97" s="2">
        <f t="shared" si="16"/>
        <v>1.0034254166666667</v>
      </c>
      <c r="O97" s="2">
        <f t="shared" si="17"/>
        <v>0.20004353475611164</v>
      </c>
      <c r="P97" s="3">
        <f>MIN(B97:M97)</f>
        <v>0.53979100000000002</v>
      </c>
      <c r="Q97" s="3">
        <f>MAX(B97:N97)</f>
        <v>1.2706200000000001</v>
      </c>
    </row>
    <row r="98" spans="1:23" x14ac:dyDescent="0.35">
      <c r="A98" t="s">
        <v>8</v>
      </c>
      <c r="B98">
        <v>73.393600000000006</v>
      </c>
      <c r="C98">
        <v>73.506900000000002</v>
      </c>
      <c r="D98">
        <v>74.226900000000001</v>
      </c>
      <c r="E98">
        <v>69.332599999999999</v>
      </c>
      <c r="F98">
        <v>72.954700000000003</v>
      </c>
      <c r="G98">
        <v>71.653800000000004</v>
      </c>
      <c r="H98">
        <v>73.174400000000006</v>
      </c>
      <c r="I98">
        <v>73.136399999999995</v>
      </c>
      <c r="J98">
        <v>72.316800000000001</v>
      </c>
      <c r="K98">
        <v>72.048500000000004</v>
      </c>
      <c r="L98">
        <v>78.828100000000006</v>
      </c>
      <c r="M98">
        <v>80.273899999999998</v>
      </c>
      <c r="N98" s="2">
        <f t="shared" si="16"/>
        <v>73.737216666666683</v>
      </c>
      <c r="O98" s="2">
        <f t="shared" si="17"/>
        <v>2.9993472947030368</v>
      </c>
      <c r="P98" s="3">
        <f>MIN(B98:M98)</f>
        <v>69.332599999999999</v>
      </c>
      <c r="Q98" s="3">
        <f>MAX(B98:N98)</f>
        <v>80.273899999999998</v>
      </c>
    </row>
    <row r="99" spans="1:23" x14ac:dyDescent="0.35">
      <c r="A99" t="s">
        <v>9</v>
      </c>
      <c r="B99">
        <v>2.7761999999999998E-2</v>
      </c>
      <c r="C99">
        <v>1.9650999999999998E-2</v>
      </c>
      <c r="D99">
        <v>8.6350000000000003E-3</v>
      </c>
      <c r="E99">
        <v>2.1284000000000001E-2</v>
      </c>
      <c r="F99">
        <v>8.1589999999999996E-3</v>
      </c>
      <c r="G99">
        <v>1.4408000000000001E-2</v>
      </c>
      <c r="H99">
        <v>4.2909999999999997E-3</v>
      </c>
      <c r="I99">
        <v>1.3155999999999999E-2</v>
      </c>
      <c r="J99">
        <v>1.47E-4</v>
      </c>
      <c r="K99">
        <v>8.8140000000000007E-3</v>
      </c>
      <c r="L99">
        <v>1.0407E-2</v>
      </c>
      <c r="M99">
        <v>3.0164E-2</v>
      </c>
      <c r="N99" s="2">
        <f t="shared" si="16"/>
        <v>1.39065E-2</v>
      </c>
      <c r="O99" s="2">
        <f t="shared" si="17"/>
        <v>9.1716308205842499E-3</v>
      </c>
    </row>
    <row r="100" spans="1:23" x14ac:dyDescent="0.35">
      <c r="A100" t="s">
        <v>10</v>
      </c>
      <c r="B100">
        <v>0</v>
      </c>
      <c r="C100">
        <v>0</v>
      </c>
      <c r="D100">
        <v>2.7529999999999998E-3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N100" s="2">
        <f t="shared" si="16"/>
        <v>2.7529999999999997E-4</v>
      </c>
      <c r="O100" s="2">
        <f t="shared" si="17"/>
        <v>8.7057503984435476E-4</v>
      </c>
    </row>
    <row r="101" spans="1:23" x14ac:dyDescent="0.35">
      <c r="A101" t="s">
        <v>11</v>
      </c>
      <c r="B101">
        <v>0.10072200000000001</v>
      </c>
      <c r="C101">
        <v>0.108986</v>
      </c>
      <c r="D101">
        <v>5.1095000000000002E-2</v>
      </c>
      <c r="E101">
        <v>0.239569</v>
      </c>
      <c r="F101">
        <v>1.9989E-2</v>
      </c>
      <c r="G101">
        <v>3.4484000000000001E-2</v>
      </c>
      <c r="H101">
        <v>4.7197999999999997E-2</v>
      </c>
      <c r="I101">
        <v>0.11709899999999999</v>
      </c>
      <c r="J101">
        <v>3.7109999999999999E-3</v>
      </c>
      <c r="K101">
        <v>1.9882E-2</v>
      </c>
      <c r="N101" s="2">
        <f t="shared" si="16"/>
        <v>7.4273499999999992E-2</v>
      </c>
      <c r="O101" s="2">
        <f t="shared" si="17"/>
        <v>7.0552537611264482E-2</v>
      </c>
    </row>
    <row r="102" spans="1:23" x14ac:dyDescent="0.35">
      <c r="A102" t="s">
        <v>12</v>
      </c>
      <c r="B102">
        <v>0</v>
      </c>
      <c r="C102">
        <v>5.1200000000000004E-3</v>
      </c>
      <c r="D102">
        <v>1.9759999999999999E-3</v>
      </c>
      <c r="E102">
        <v>6.3619999999999996E-3</v>
      </c>
      <c r="F102">
        <v>0</v>
      </c>
      <c r="G102">
        <v>8.7559999999999999E-3</v>
      </c>
      <c r="H102">
        <v>0</v>
      </c>
      <c r="I102">
        <v>0</v>
      </c>
      <c r="J102">
        <v>8.7639999999999992E-3</v>
      </c>
      <c r="K102">
        <v>0</v>
      </c>
      <c r="N102" s="2">
        <f t="shared" si="16"/>
        <v>3.0977999999999999E-3</v>
      </c>
      <c r="O102" s="2">
        <f t="shared" si="17"/>
        <v>3.7727915335405895E-3</v>
      </c>
    </row>
    <row r="103" spans="1:23" x14ac:dyDescent="0.35">
      <c r="A103" t="s">
        <v>13</v>
      </c>
      <c r="B103">
        <v>0</v>
      </c>
      <c r="C103">
        <v>1.5409000000000001E-2</v>
      </c>
      <c r="D103">
        <v>0</v>
      </c>
      <c r="E103">
        <v>6.9280000000000001E-3</v>
      </c>
      <c r="F103">
        <v>0</v>
      </c>
      <c r="G103">
        <v>8.6700000000000004E-4</v>
      </c>
      <c r="H103">
        <v>0</v>
      </c>
      <c r="I103">
        <v>2.9229999999999998E-3</v>
      </c>
      <c r="J103">
        <v>3.4689999999999999E-3</v>
      </c>
      <c r="K103">
        <v>0</v>
      </c>
      <c r="N103" s="2">
        <f t="shared" si="16"/>
        <v>2.9596000000000002E-3</v>
      </c>
      <c r="O103" s="2">
        <f t="shared" si="17"/>
        <v>4.9348164707514715E-3</v>
      </c>
    </row>
    <row r="105" spans="1:23" x14ac:dyDescent="0.35">
      <c r="A105" s="1" t="s">
        <v>55</v>
      </c>
    </row>
    <row r="106" spans="1:23" x14ac:dyDescent="0.35">
      <c r="A106" t="s">
        <v>39</v>
      </c>
      <c r="B106" s="6" t="s">
        <v>38</v>
      </c>
      <c r="D106" s="6" t="s">
        <v>56</v>
      </c>
      <c r="F106" s="17" t="s">
        <v>69</v>
      </c>
      <c r="R106" s="6" t="s">
        <v>41</v>
      </c>
      <c r="T106" s="6" t="s">
        <v>57</v>
      </c>
    </row>
    <row r="107" spans="1:23" x14ac:dyDescent="0.35">
      <c r="B107">
        <v>173</v>
      </c>
      <c r="C107">
        <v>174</v>
      </c>
      <c r="D107">
        <v>175</v>
      </c>
      <c r="E107">
        <v>176</v>
      </c>
      <c r="F107">
        <v>177</v>
      </c>
      <c r="G107">
        <v>178</v>
      </c>
      <c r="H107">
        <v>179</v>
      </c>
      <c r="I107">
        <v>180</v>
      </c>
      <c r="J107">
        <v>181</v>
      </c>
      <c r="K107">
        <v>182</v>
      </c>
      <c r="L107">
        <v>284</v>
      </c>
      <c r="M107">
        <v>285</v>
      </c>
      <c r="N107">
        <v>286</v>
      </c>
      <c r="O107" t="s">
        <v>16</v>
      </c>
      <c r="P107" t="s">
        <v>17</v>
      </c>
      <c r="S107" s="11">
        <v>278</v>
      </c>
      <c r="T107" s="11">
        <v>82</v>
      </c>
      <c r="U107" s="11">
        <v>83</v>
      </c>
    </row>
    <row r="108" spans="1:23" x14ac:dyDescent="0.35">
      <c r="A108" t="s">
        <v>19</v>
      </c>
      <c r="B108">
        <v>3.0918999999999999E-2</v>
      </c>
      <c r="C108">
        <v>1.1405E-2</v>
      </c>
      <c r="D108">
        <v>1.4382000000000001E-2</v>
      </c>
      <c r="E108">
        <v>1.6799999999999999E-2</v>
      </c>
      <c r="F108">
        <v>2.5391E-2</v>
      </c>
      <c r="G108">
        <v>9.3150000000000004E-3</v>
      </c>
      <c r="H108">
        <v>1.3847E-2</v>
      </c>
      <c r="I108">
        <v>7.2919999999999999E-3</v>
      </c>
      <c r="J108">
        <v>1.1549E-2</v>
      </c>
      <c r="K108">
        <v>2.1101999999999999E-2</v>
      </c>
      <c r="L108">
        <v>6.7359999999999998E-3</v>
      </c>
      <c r="M108">
        <v>2.052E-2</v>
      </c>
      <c r="N108">
        <v>1.034E-3</v>
      </c>
      <c r="O108" s="3">
        <f t="shared" ref="O108:O113" si="18">AVERAGE(B108:N108)</f>
        <v>1.4637846153846156E-2</v>
      </c>
      <c r="P108" s="2">
        <f t="shared" ref="P108:P113" si="19">STDEV(B108:N108)</f>
        <v>8.2272277919737662E-3</v>
      </c>
      <c r="R108" s="7" t="s">
        <v>19</v>
      </c>
      <c r="S108" s="7">
        <v>2.7779999999999999E-2</v>
      </c>
      <c r="T108" s="7">
        <v>0.227353</v>
      </c>
      <c r="U108" s="7">
        <v>2.3105000000000001E-2</v>
      </c>
      <c r="V108" s="3">
        <f>AVERAGE(S108:U108)</f>
        <v>9.2745999999999995E-2</v>
      </c>
      <c r="W108" s="2">
        <f>STDEV(S108:U108)</f>
        <v>0.11659651471206162</v>
      </c>
    </row>
    <row r="109" spans="1:23" x14ac:dyDescent="0.35">
      <c r="A109" t="s">
        <v>20</v>
      </c>
      <c r="B109">
        <v>0.79668899999999998</v>
      </c>
      <c r="C109">
        <v>0.88405100000000003</v>
      </c>
      <c r="D109">
        <v>1.0199800000000001</v>
      </c>
      <c r="E109">
        <v>0.80993700000000002</v>
      </c>
      <c r="F109">
        <v>0.927535</v>
      </c>
      <c r="G109">
        <v>0.83916999999999997</v>
      </c>
      <c r="H109">
        <v>0.83684000000000003</v>
      </c>
      <c r="I109">
        <v>0.86956</v>
      </c>
      <c r="J109">
        <v>0.89609799999999995</v>
      </c>
      <c r="K109">
        <v>0.76607599999999998</v>
      </c>
      <c r="L109">
        <v>0.67669299999999999</v>
      </c>
      <c r="M109">
        <v>0.77563400000000005</v>
      </c>
      <c r="N109">
        <v>0.72253900000000004</v>
      </c>
      <c r="O109" s="3">
        <f t="shared" si="18"/>
        <v>0.83236938461538468</v>
      </c>
      <c r="P109" s="2">
        <f t="shared" si="19"/>
        <v>9.042667763491985E-2</v>
      </c>
      <c r="R109" s="7" t="s">
        <v>20</v>
      </c>
      <c r="S109" s="7">
        <v>1.2340599999999999</v>
      </c>
      <c r="T109" s="7">
        <v>6.0085E-2</v>
      </c>
      <c r="U109" s="7">
        <v>0.60597000000000001</v>
      </c>
      <c r="V109" s="3">
        <f t="shared" ref="V109:V126" si="20">AVERAGE(S109:U109)</f>
        <v>0.63337166666666667</v>
      </c>
      <c r="W109" s="2">
        <f t="shared" ref="W109:W126" si="21">STDEV(S109:U109)</f>
        <v>0.58746698942011477</v>
      </c>
    </row>
    <row r="110" spans="1:23" x14ac:dyDescent="0.35">
      <c r="A110" t="s">
        <v>21</v>
      </c>
      <c r="B110">
        <v>13.582000000000001</v>
      </c>
      <c r="C110">
        <v>13.5824</v>
      </c>
      <c r="D110">
        <v>13.6233</v>
      </c>
      <c r="E110">
        <v>13.6243</v>
      </c>
      <c r="F110">
        <v>13.587199999999999</v>
      </c>
      <c r="G110">
        <v>13.6028</v>
      </c>
      <c r="H110">
        <v>13.616300000000001</v>
      </c>
      <c r="I110">
        <v>13.613300000000001</v>
      </c>
      <c r="J110">
        <v>13.6128</v>
      </c>
      <c r="K110">
        <v>13.6326</v>
      </c>
      <c r="L110">
        <v>13.5962</v>
      </c>
      <c r="M110">
        <v>13.593400000000001</v>
      </c>
      <c r="N110">
        <v>13.593</v>
      </c>
      <c r="O110" s="3">
        <f t="shared" si="18"/>
        <v>13.604584615384615</v>
      </c>
      <c r="P110" s="2">
        <f t="shared" si="19"/>
        <v>1.6935556587342481E-2</v>
      </c>
      <c r="R110" s="8" t="s">
        <v>49</v>
      </c>
      <c r="S110" s="13">
        <v>13.7128</v>
      </c>
      <c r="T110" s="13">
        <v>13.7021</v>
      </c>
      <c r="U110" s="13">
        <v>13.642799999999999</v>
      </c>
      <c r="V110" s="3">
        <f t="shared" si="20"/>
        <v>13.685899999999998</v>
      </c>
      <c r="W110" s="2">
        <f t="shared" si="21"/>
        <v>3.770716112358518E-2</v>
      </c>
    </row>
    <row r="111" spans="1:23" x14ac:dyDescent="0.35">
      <c r="A111" t="s">
        <v>22</v>
      </c>
      <c r="B111">
        <v>1.5200400000000001</v>
      </c>
      <c r="C111">
        <v>1.5694900000000001</v>
      </c>
      <c r="D111">
        <v>1.81857</v>
      </c>
      <c r="E111">
        <v>1.8569599999999999</v>
      </c>
      <c r="F111">
        <v>1.5335300000000001</v>
      </c>
      <c r="G111">
        <v>1.6167400000000001</v>
      </c>
      <c r="H111">
        <v>1.72583</v>
      </c>
      <c r="I111">
        <v>1.6942299999999999</v>
      </c>
      <c r="J111">
        <v>1.6918500000000001</v>
      </c>
      <c r="K111">
        <v>1.89924</v>
      </c>
      <c r="L111">
        <v>1.2925800000000001</v>
      </c>
      <c r="M111">
        <v>1.42038</v>
      </c>
      <c r="N111">
        <v>1.35806</v>
      </c>
      <c r="O111" s="3">
        <f t="shared" si="18"/>
        <v>1.6151923076923078</v>
      </c>
      <c r="P111" s="2">
        <f t="shared" si="19"/>
        <v>0.18947792356691476</v>
      </c>
      <c r="R111" s="7" t="s">
        <v>22</v>
      </c>
      <c r="S111" s="7">
        <v>2.69808</v>
      </c>
      <c r="T111" s="7">
        <v>2.3747099999999999</v>
      </c>
      <c r="U111" s="7">
        <v>2.0324</v>
      </c>
      <c r="V111" s="3">
        <f t="shared" si="20"/>
        <v>2.3683966666666665</v>
      </c>
      <c r="W111" s="2">
        <f t="shared" si="21"/>
        <v>0.33288490388321257</v>
      </c>
    </row>
    <row r="112" spans="1:23" x14ac:dyDescent="0.35">
      <c r="A112" t="s">
        <v>23</v>
      </c>
      <c r="B112">
        <v>8.1628999999999993E-2</v>
      </c>
      <c r="C112">
        <v>5.9991999999999997E-2</v>
      </c>
      <c r="D112">
        <v>4.1862000000000003E-2</v>
      </c>
      <c r="E112">
        <v>1.3368E-2</v>
      </c>
      <c r="F112">
        <v>5.6735000000000001E-2</v>
      </c>
      <c r="G112">
        <v>1.3161000000000001E-2</v>
      </c>
      <c r="H112">
        <v>4.4950999999999998E-2</v>
      </c>
      <c r="I112">
        <v>1.7564E-2</v>
      </c>
      <c r="J112">
        <v>4.4112999999999999E-2</v>
      </c>
      <c r="K112">
        <v>3.2037999999999997E-2</v>
      </c>
      <c r="L112">
        <v>1.1932999999999999E-2</v>
      </c>
      <c r="M112">
        <v>4.8770000000000001E-2</v>
      </c>
      <c r="N112">
        <v>3.8640000000000001E-2</v>
      </c>
      <c r="O112" s="3">
        <f t="shared" si="18"/>
        <v>3.8827384615384611E-2</v>
      </c>
      <c r="P112" s="2">
        <f t="shared" si="19"/>
        <v>2.1021054265261699E-2</v>
      </c>
      <c r="R112" s="7" t="s">
        <v>23</v>
      </c>
      <c r="S112" s="7">
        <v>0.22118699999999999</v>
      </c>
      <c r="T112" s="7">
        <v>6.9319999999999998E-3</v>
      </c>
      <c r="U112" s="7">
        <v>0.115027</v>
      </c>
      <c r="V112" s="3">
        <f t="shared" si="20"/>
        <v>0.114382</v>
      </c>
      <c r="W112" s="2">
        <f t="shared" si="21"/>
        <v>0.10712895628633744</v>
      </c>
    </row>
    <row r="113" spans="1:23" x14ac:dyDescent="0.35">
      <c r="A113" t="s">
        <v>24</v>
      </c>
      <c r="B113">
        <v>80.486500000000007</v>
      </c>
      <c r="C113">
        <v>80.631</v>
      </c>
      <c r="D113">
        <v>79.899100000000004</v>
      </c>
      <c r="E113">
        <v>80.731899999999996</v>
      </c>
      <c r="F113">
        <v>80.384799999999998</v>
      </c>
      <c r="G113">
        <v>80.485100000000003</v>
      </c>
      <c r="H113">
        <v>80.013800000000003</v>
      </c>
      <c r="I113">
        <v>80.707999999999998</v>
      </c>
      <c r="J113">
        <v>80.186499999999995</v>
      </c>
      <c r="K113">
        <v>80.324100000000001</v>
      </c>
      <c r="L113">
        <v>79.940700000000007</v>
      </c>
      <c r="M113">
        <v>80.084599999999995</v>
      </c>
      <c r="N113">
        <v>79.764200000000002</v>
      </c>
      <c r="O113" s="3">
        <f t="shared" si="18"/>
        <v>80.280023076923072</v>
      </c>
      <c r="P113" s="2">
        <f t="shared" si="19"/>
        <v>0.32304276072434962</v>
      </c>
      <c r="R113" s="7" t="s">
        <v>24</v>
      </c>
      <c r="S113" s="7">
        <v>79.028400000000005</v>
      </c>
      <c r="T113" s="7">
        <v>79.642600000000002</v>
      </c>
      <c r="U113" s="7">
        <v>80.484300000000005</v>
      </c>
      <c r="V113" s="3">
        <f t="shared" si="20"/>
        <v>79.718433333333337</v>
      </c>
      <c r="W113" s="2">
        <f t="shared" si="21"/>
        <v>0.73090643952104661</v>
      </c>
    </row>
    <row r="114" spans="1:23" x14ac:dyDescent="0.35">
      <c r="A114" t="s">
        <v>33</v>
      </c>
      <c r="O114" s="3">
        <v>55.9</v>
      </c>
      <c r="P114" s="2"/>
      <c r="R114" t="s">
        <v>33</v>
      </c>
      <c r="V114" s="14">
        <v>56.3</v>
      </c>
      <c r="W114" s="2"/>
    </row>
    <row r="115" spans="1:23" x14ac:dyDescent="0.35">
      <c r="A115" t="s">
        <v>34</v>
      </c>
      <c r="O115" s="3">
        <v>27.1</v>
      </c>
      <c r="P115" s="2"/>
      <c r="R115" t="s">
        <v>34</v>
      </c>
      <c r="V115" s="14">
        <v>26</v>
      </c>
      <c r="W115" s="2"/>
    </row>
    <row r="116" spans="1:23" x14ac:dyDescent="0.35">
      <c r="A116" t="s">
        <v>25</v>
      </c>
      <c r="B116">
        <v>3.1347E-2</v>
      </c>
      <c r="C116">
        <v>4.7729000000000001E-2</v>
      </c>
      <c r="D116">
        <v>4.6358000000000003E-2</v>
      </c>
      <c r="E116">
        <v>1.6115000000000001E-2</v>
      </c>
      <c r="F116">
        <v>3.8601000000000003E-2</v>
      </c>
      <c r="G116">
        <v>5.8365E-2</v>
      </c>
      <c r="H116">
        <v>6.6310999999999995E-2</v>
      </c>
      <c r="I116">
        <v>4.2960000000000003E-3</v>
      </c>
      <c r="J116">
        <v>3.5188999999999998E-2</v>
      </c>
      <c r="K116">
        <v>2.8378E-2</v>
      </c>
      <c r="L116">
        <v>4.3498000000000002E-2</v>
      </c>
      <c r="M116">
        <v>2.2783999999999999E-2</v>
      </c>
      <c r="N116">
        <v>4.8751999999999997E-2</v>
      </c>
      <c r="O116" s="3">
        <f t="shared" ref="O116:O122" si="22">AVERAGE(B116:N116)</f>
        <v>3.7517153846153846E-2</v>
      </c>
      <c r="P116" s="2">
        <f t="shared" ref="P116:P122" si="23">STDEV(B116:N116)</f>
        <v>1.7115066329826453E-2</v>
      </c>
      <c r="R116" s="7" t="s">
        <v>25</v>
      </c>
      <c r="S116" s="7">
        <v>0</v>
      </c>
      <c r="T116" s="7">
        <v>0</v>
      </c>
      <c r="U116" s="7">
        <v>0</v>
      </c>
      <c r="V116" s="3">
        <f t="shared" si="20"/>
        <v>0</v>
      </c>
      <c r="W116" s="2">
        <f t="shared" si="21"/>
        <v>0</v>
      </c>
    </row>
    <row r="117" spans="1:23" x14ac:dyDescent="0.35">
      <c r="A117" t="s">
        <v>26</v>
      </c>
      <c r="B117">
        <v>1.0924100000000001</v>
      </c>
      <c r="C117">
        <v>1.0126599999999999</v>
      </c>
      <c r="D117">
        <v>0.73497299999999999</v>
      </c>
      <c r="E117">
        <v>0.38149699999999998</v>
      </c>
      <c r="F117">
        <v>1.0064</v>
      </c>
      <c r="G117">
        <v>0.594553</v>
      </c>
      <c r="H117">
        <v>0.73816199999999998</v>
      </c>
      <c r="I117">
        <v>0.34238000000000002</v>
      </c>
      <c r="J117">
        <v>0.63311700000000004</v>
      </c>
      <c r="K117">
        <v>0.32478600000000002</v>
      </c>
      <c r="L117">
        <v>0.70545800000000003</v>
      </c>
      <c r="M117">
        <v>0.913269</v>
      </c>
      <c r="N117">
        <v>1.0382</v>
      </c>
      <c r="O117" s="3">
        <f t="shared" si="22"/>
        <v>0.73214346153846155</v>
      </c>
      <c r="P117" s="2">
        <f t="shared" si="23"/>
        <v>0.27087474626126118</v>
      </c>
      <c r="R117" s="7" t="s">
        <v>26</v>
      </c>
      <c r="S117" s="7">
        <v>7.0818000000000006E-2</v>
      </c>
      <c r="T117" s="7">
        <v>0.137072</v>
      </c>
      <c r="U117" s="7">
        <v>4.1764000000000003E-2</v>
      </c>
      <c r="V117" s="3">
        <f t="shared" si="20"/>
        <v>8.3218E-2</v>
      </c>
      <c r="W117" s="2">
        <f t="shared" si="21"/>
        <v>4.8848988894346614E-2</v>
      </c>
    </row>
    <row r="118" spans="1:23" x14ac:dyDescent="0.35">
      <c r="A118" t="s">
        <v>27</v>
      </c>
      <c r="B118">
        <v>0.27533200000000002</v>
      </c>
      <c r="C118">
        <v>0.28420899999999999</v>
      </c>
      <c r="D118">
        <v>0.31848700000000002</v>
      </c>
      <c r="E118">
        <v>0.32610899999999998</v>
      </c>
      <c r="F118">
        <v>0.28758699999999998</v>
      </c>
      <c r="G118">
        <v>0.30553399999999997</v>
      </c>
      <c r="H118">
        <v>0.31768400000000002</v>
      </c>
      <c r="I118">
        <v>0.29584500000000002</v>
      </c>
      <c r="J118">
        <v>0.29830899999999999</v>
      </c>
      <c r="K118">
        <v>0.33839799999999998</v>
      </c>
      <c r="L118">
        <v>0.302541</v>
      </c>
      <c r="M118">
        <v>0.29680800000000002</v>
      </c>
      <c r="N118">
        <v>0.29355100000000001</v>
      </c>
      <c r="O118" s="3">
        <f t="shared" si="22"/>
        <v>0.3031072307692308</v>
      </c>
      <c r="P118" s="2">
        <f t="shared" si="23"/>
        <v>1.7809169249545981E-2</v>
      </c>
      <c r="R118" s="7" t="s">
        <v>27</v>
      </c>
      <c r="S118" s="7">
        <v>0.24768100000000001</v>
      </c>
      <c r="T118" s="7">
        <v>0.33963300000000002</v>
      </c>
      <c r="U118" s="7">
        <v>0.31679400000000002</v>
      </c>
      <c r="V118" s="3">
        <f t="shared" si="20"/>
        <v>0.30136933333333332</v>
      </c>
      <c r="W118" s="2">
        <f t="shared" si="21"/>
        <v>4.7877268430157112E-2</v>
      </c>
    </row>
    <row r="119" spans="1:23" x14ac:dyDescent="0.35">
      <c r="A119" t="s">
        <v>28</v>
      </c>
      <c r="B119">
        <v>8.5700000000000001E-4</v>
      </c>
      <c r="C119">
        <v>9.3449999999999991E-3</v>
      </c>
      <c r="D119">
        <v>0</v>
      </c>
      <c r="E119">
        <v>1.7243999999999999E-2</v>
      </c>
      <c r="F119">
        <v>3.444E-3</v>
      </c>
      <c r="G119">
        <v>1.2782E-2</v>
      </c>
      <c r="H119">
        <v>1.3358E-2</v>
      </c>
      <c r="I119">
        <v>1.5796000000000001E-2</v>
      </c>
      <c r="J119">
        <v>3.0109999999999998E-3</v>
      </c>
      <c r="K119">
        <v>9.0460000000000002E-3</v>
      </c>
      <c r="L119">
        <v>2.0951999999999998E-2</v>
      </c>
      <c r="M119">
        <v>9.3970000000000008E-3</v>
      </c>
      <c r="N119">
        <v>1.0070000000000001E-3</v>
      </c>
      <c r="O119" s="3">
        <f t="shared" si="22"/>
        <v>8.9414615384615388E-3</v>
      </c>
      <c r="P119" s="2">
        <f t="shared" si="23"/>
        <v>6.8827265747350517E-3</v>
      </c>
      <c r="R119" s="7" t="s">
        <v>50</v>
      </c>
      <c r="S119" s="7">
        <v>1.9466000000000001E-2</v>
      </c>
      <c r="T119" s="7">
        <v>1.189E-2</v>
      </c>
      <c r="U119" s="7">
        <v>1.6022999999999999E-2</v>
      </c>
      <c r="V119" s="3">
        <f t="shared" si="20"/>
        <v>1.5793000000000001E-2</v>
      </c>
      <c r="W119" s="2">
        <f t="shared" si="21"/>
        <v>3.7932333173692338E-3</v>
      </c>
    </row>
    <row r="120" spans="1:23" x14ac:dyDescent="0.35">
      <c r="A120" t="s">
        <v>29</v>
      </c>
      <c r="B120">
        <v>0</v>
      </c>
      <c r="C120">
        <v>0</v>
      </c>
      <c r="D120">
        <v>2.9073999999999999E-2</v>
      </c>
      <c r="E120">
        <v>9.0236999999999998E-2</v>
      </c>
      <c r="F120">
        <v>0</v>
      </c>
      <c r="G120">
        <v>1.9694E-2</v>
      </c>
      <c r="H120">
        <v>2.4948000000000001E-2</v>
      </c>
      <c r="I120">
        <v>4.2348999999999998E-2</v>
      </c>
      <c r="J120">
        <v>1.4945E-2</v>
      </c>
      <c r="K120">
        <v>3.4567000000000001E-2</v>
      </c>
      <c r="L120">
        <v>0</v>
      </c>
      <c r="M120">
        <v>6.9049999999999997E-3</v>
      </c>
      <c r="N120">
        <v>0</v>
      </c>
      <c r="O120" s="3">
        <f t="shared" si="22"/>
        <v>2.0209153846153845E-2</v>
      </c>
      <c r="P120" s="2">
        <f t="shared" si="23"/>
        <v>2.573630483009735E-2</v>
      </c>
      <c r="R120" s="7" t="s">
        <v>50</v>
      </c>
      <c r="S120" s="7">
        <v>0</v>
      </c>
      <c r="T120" s="7">
        <v>0</v>
      </c>
      <c r="U120" s="7">
        <v>0</v>
      </c>
      <c r="V120" s="3">
        <f t="shared" si="20"/>
        <v>0</v>
      </c>
      <c r="W120" s="2">
        <f t="shared" si="21"/>
        <v>0</v>
      </c>
    </row>
    <row r="121" spans="1:23" x14ac:dyDescent="0.35">
      <c r="A121" t="s">
        <v>30</v>
      </c>
      <c r="B121">
        <v>2.5360000000000001E-3</v>
      </c>
      <c r="C121">
        <v>9.2739999999999993E-3</v>
      </c>
      <c r="D121">
        <v>0</v>
      </c>
      <c r="E121">
        <v>4.084E-3</v>
      </c>
      <c r="F121">
        <v>2.0008000000000001E-2</v>
      </c>
      <c r="G121">
        <v>2.2309999999999999E-3</v>
      </c>
      <c r="H121">
        <v>0</v>
      </c>
      <c r="I121">
        <v>1.7198999999999999E-2</v>
      </c>
      <c r="J121">
        <v>0</v>
      </c>
      <c r="K121">
        <v>9.6799999999999994E-3</v>
      </c>
      <c r="L121">
        <v>0</v>
      </c>
      <c r="M121">
        <v>0</v>
      </c>
      <c r="N121">
        <v>9.1760000000000001E-3</v>
      </c>
      <c r="O121" s="3">
        <f t="shared" si="22"/>
        <v>5.7067692307692314E-3</v>
      </c>
      <c r="P121" s="2">
        <f t="shared" si="23"/>
        <v>6.8601994280274173E-3</v>
      </c>
      <c r="R121" s="7" t="s">
        <v>28</v>
      </c>
      <c r="S121" s="7">
        <v>1.8388999999999999E-2</v>
      </c>
      <c r="T121" s="7">
        <v>4.5837000000000003E-2</v>
      </c>
      <c r="U121" s="7">
        <v>1.2656000000000001E-2</v>
      </c>
      <c r="V121" s="3">
        <f t="shared" si="20"/>
        <v>2.5627333333333335E-2</v>
      </c>
      <c r="W121" s="2">
        <f t="shared" si="21"/>
        <v>1.7735269728237375E-2</v>
      </c>
    </row>
    <row r="122" spans="1:23" x14ac:dyDescent="0.35">
      <c r="A122" t="s">
        <v>31</v>
      </c>
      <c r="B122">
        <v>0</v>
      </c>
      <c r="C122">
        <v>2.6013000000000001E-2</v>
      </c>
      <c r="D122">
        <v>0</v>
      </c>
      <c r="E122">
        <v>0</v>
      </c>
      <c r="F122">
        <v>0</v>
      </c>
      <c r="G122">
        <v>0</v>
      </c>
      <c r="H122">
        <v>1.9726E-2</v>
      </c>
      <c r="I122">
        <v>4.6059999999999999E-3</v>
      </c>
      <c r="J122">
        <v>6.7669999999999996E-3</v>
      </c>
      <c r="K122">
        <v>0</v>
      </c>
      <c r="L122">
        <v>0</v>
      </c>
      <c r="M122">
        <v>0</v>
      </c>
      <c r="N122">
        <v>0</v>
      </c>
      <c r="O122" s="3">
        <f t="shared" si="22"/>
        <v>4.3932307692307691E-3</v>
      </c>
      <c r="P122" s="2">
        <f t="shared" si="23"/>
        <v>8.5726919843754079E-3</v>
      </c>
      <c r="R122" s="7" t="s">
        <v>29</v>
      </c>
      <c r="S122" s="7">
        <v>2.1045999999999999E-2</v>
      </c>
      <c r="T122" s="7">
        <v>4.9565999999999999E-2</v>
      </c>
      <c r="U122" s="7">
        <v>0</v>
      </c>
      <c r="V122" s="3">
        <f t="shared" si="20"/>
        <v>2.353733333333333E-2</v>
      </c>
      <c r="W122" s="2">
        <f t="shared" si="21"/>
        <v>2.4876739041388311E-2</v>
      </c>
    </row>
    <row r="123" spans="1:23" x14ac:dyDescent="0.35">
      <c r="R123" s="7" t="s">
        <v>51</v>
      </c>
      <c r="S123" s="7">
        <v>1.3252E-2</v>
      </c>
      <c r="T123" s="7">
        <v>1.0028E-2</v>
      </c>
      <c r="U123" s="7">
        <v>0</v>
      </c>
      <c r="V123" s="3">
        <f t="shared" si="20"/>
        <v>7.7600000000000004E-3</v>
      </c>
      <c r="W123" s="2">
        <f t="shared" si="21"/>
        <v>6.9109871943160168E-3</v>
      </c>
    </row>
    <row r="124" spans="1:23" x14ac:dyDescent="0.35">
      <c r="A124" s="1" t="s">
        <v>35</v>
      </c>
      <c r="R124" s="7" t="s">
        <v>30</v>
      </c>
      <c r="S124" s="7">
        <v>1.892E-3</v>
      </c>
      <c r="T124" s="7">
        <v>9.0745999999999993E-2</v>
      </c>
      <c r="U124" s="7">
        <v>1.5100000000000001E-4</v>
      </c>
      <c r="V124" s="3">
        <f t="shared" si="20"/>
        <v>3.0929666666666664E-2</v>
      </c>
      <c r="W124" s="2">
        <f t="shared" si="21"/>
        <v>5.1809777748349127E-2</v>
      </c>
    </row>
    <row r="125" spans="1:23" x14ac:dyDescent="0.35">
      <c r="A125" t="s">
        <v>39</v>
      </c>
      <c r="B125" s="6" t="s">
        <v>38</v>
      </c>
      <c r="F125" s="17" t="s">
        <v>69</v>
      </c>
      <c r="R125" s="7"/>
      <c r="S125" s="7"/>
      <c r="T125" s="7"/>
      <c r="U125" s="7"/>
      <c r="V125" s="3"/>
      <c r="W125" s="2"/>
    </row>
    <row r="126" spans="1:23" x14ac:dyDescent="0.35">
      <c r="B126">
        <v>281</v>
      </c>
      <c r="C126">
        <v>282</v>
      </c>
      <c r="D126">
        <v>283</v>
      </c>
      <c r="E126">
        <v>287</v>
      </c>
      <c r="F126">
        <v>288</v>
      </c>
      <c r="G126">
        <v>289</v>
      </c>
      <c r="H126">
        <v>290</v>
      </c>
      <c r="I126">
        <v>291</v>
      </c>
      <c r="J126" t="s">
        <v>16</v>
      </c>
      <c r="R126" s="7" t="s">
        <v>31</v>
      </c>
      <c r="S126" s="7">
        <v>6.7920000000000003E-3</v>
      </c>
      <c r="T126" s="7">
        <v>0</v>
      </c>
      <c r="U126" s="7">
        <v>0</v>
      </c>
      <c r="V126" s="3">
        <f t="shared" si="20"/>
        <v>2.264E-3</v>
      </c>
      <c r="W126" s="2">
        <f t="shared" si="21"/>
        <v>3.9213630283359384E-3</v>
      </c>
    </row>
    <row r="127" spans="1:23" x14ac:dyDescent="0.35">
      <c r="A127" t="s">
        <v>19</v>
      </c>
      <c r="B127">
        <v>0.10045</v>
      </c>
      <c r="C127">
        <v>4.6309999999999997E-2</v>
      </c>
      <c r="D127">
        <v>6.2262999999999999E-2</v>
      </c>
      <c r="E127">
        <v>5.5014E-2</v>
      </c>
      <c r="F127">
        <v>6.0430999999999999E-2</v>
      </c>
      <c r="G127">
        <v>2.7791E-2</v>
      </c>
      <c r="H127">
        <v>7.2751999999999997E-2</v>
      </c>
      <c r="I127">
        <v>4.2400000000000001E-4</v>
      </c>
      <c r="J127" s="3">
        <f>AVERAGE(B127:I127)</f>
        <v>5.3179375000000001E-2</v>
      </c>
      <c r="K127" s="2">
        <f>STDEV(B127:I127)</f>
        <v>2.9835145343980282E-2</v>
      </c>
    </row>
    <row r="128" spans="1:23" x14ac:dyDescent="0.35">
      <c r="A128" t="s">
        <v>20</v>
      </c>
      <c r="B128">
        <v>1.61381</v>
      </c>
      <c r="C128">
        <v>0.55712300000000003</v>
      </c>
      <c r="D128">
        <v>1.2827299999999999</v>
      </c>
      <c r="E128">
        <v>0.35470099999999999</v>
      </c>
      <c r="F128">
        <v>0.37225200000000003</v>
      </c>
      <c r="G128">
        <v>7.8814999999999996E-2</v>
      </c>
      <c r="H128">
        <v>0.65961700000000001</v>
      </c>
      <c r="I128">
        <v>0.15102199999999999</v>
      </c>
      <c r="J128" s="3">
        <f t="shared" ref="J128:J141" si="24">AVERAGE(B128:I128)</f>
        <v>0.63375874999999993</v>
      </c>
      <c r="K128" s="2">
        <f t="shared" ref="K128:K141" si="25">STDEV(B128:I128)</f>
        <v>0.54451317271479172</v>
      </c>
    </row>
    <row r="129" spans="1:11" x14ac:dyDescent="0.35">
      <c r="A129" t="s">
        <v>21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 s="3">
        <f t="shared" si="24"/>
        <v>0</v>
      </c>
      <c r="K129" s="2">
        <f t="shared" si="25"/>
        <v>0</v>
      </c>
    </row>
    <row r="130" spans="1:11" x14ac:dyDescent="0.35">
      <c r="A130" t="s">
        <v>22</v>
      </c>
      <c r="B130">
        <v>2.4778699999999998</v>
      </c>
      <c r="C130">
        <v>1.4854000000000001</v>
      </c>
      <c r="D130">
        <v>2.0163799999999998</v>
      </c>
      <c r="E130">
        <v>1.04132</v>
      </c>
      <c r="F130">
        <v>1.03328</v>
      </c>
      <c r="G130">
        <v>0.47174100000000002</v>
      </c>
      <c r="H130">
        <v>1.35544</v>
      </c>
      <c r="I130">
        <v>0.50037500000000001</v>
      </c>
      <c r="J130" s="3">
        <f t="shared" si="24"/>
        <v>1.2977257499999999</v>
      </c>
      <c r="K130" s="2">
        <f t="shared" si="25"/>
        <v>0.69708079360609276</v>
      </c>
    </row>
    <row r="131" spans="1:11" x14ac:dyDescent="0.35">
      <c r="A131" t="s">
        <v>23</v>
      </c>
      <c r="B131">
        <v>6.4276E-2</v>
      </c>
      <c r="C131">
        <v>8.6459999999999992E-3</v>
      </c>
      <c r="D131">
        <v>7.4319999999999997E-2</v>
      </c>
      <c r="E131">
        <v>2.0409999999999998E-3</v>
      </c>
      <c r="F131">
        <v>6.463E-3</v>
      </c>
      <c r="G131">
        <v>7.5919999999999998E-3</v>
      </c>
      <c r="H131">
        <v>1.5577000000000001E-2</v>
      </c>
      <c r="I131">
        <v>2.6510000000000001E-3</v>
      </c>
      <c r="J131" s="3">
        <f t="shared" si="24"/>
        <v>2.2695749999999994E-2</v>
      </c>
      <c r="K131" s="2">
        <f t="shared" si="25"/>
        <v>2.9184361251239639E-2</v>
      </c>
    </row>
    <row r="132" spans="1:11" x14ac:dyDescent="0.35">
      <c r="A132" t="s">
        <v>24</v>
      </c>
      <c r="B132">
        <v>88.1023</v>
      </c>
      <c r="C132">
        <v>89.901700000000005</v>
      </c>
      <c r="D132">
        <v>88.596900000000005</v>
      </c>
      <c r="E132">
        <v>90.474400000000003</v>
      </c>
      <c r="F132">
        <v>90.973100000000002</v>
      </c>
      <c r="G132">
        <v>91.133700000000005</v>
      </c>
      <c r="H132">
        <v>89.402699999999996</v>
      </c>
      <c r="I132">
        <v>90.752399999999994</v>
      </c>
      <c r="J132" s="3">
        <f t="shared" si="24"/>
        <v>89.917149999999992</v>
      </c>
      <c r="K132" s="2">
        <f t="shared" si="25"/>
        <v>1.1278824989459548</v>
      </c>
    </row>
    <row r="133" spans="1:11" x14ac:dyDescent="0.35">
      <c r="A133" t="s">
        <v>33</v>
      </c>
      <c r="J133" s="3">
        <v>30.7</v>
      </c>
      <c r="K133" s="2"/>
    </row>
    <row r="134" spans="1:11" x14ac:dyDescent="0.35">
      <c r="A134" t="s">
        <v>34</v>
      </c>
      <c r="J134" s="3">
        <v>65.81</v>
      </c>
      <c r="K134" s="2"/>
    </row>
    <row r="135" spans="1:11" x14ac:dyDescent="0.35">
      <c r="A135" t="s">
        <v>25</v>
      </c>
      <c r="B135">
        <v>4.261E-3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6.5059999999999996E-3</v>
      </c>
      <c r="I135">
        <v>1.6853E-2</v>
      </c>
      <c r="J135" s="3">
        <f t="shared" si="24"/>
        <v>3.4524999999999998E-3</v>
      </c>
      <c r="K135" s="2">
        <f t="shared" si="25"/>
        <v>5.9659715530187181E-3</v>
      </c>
    </row>
    <row r="136" spans="1:11" x14ac:dyDescent="0.35">
      <c r="A136" t="s">
        <v>26</v>
      </c>
      <c r="B136">
        <v>1.10903</v>
      </c>
      <c r="C136">
        <v>0.96839900000000001</v>
      </c>
      <c r="D136">
        <v>1.14486</v>
      </c>
      <c r="E136">
        <v>0.78511699999999995</v>
      </c>
      <c r="F136">
        <v>0.69753299999999996</v>
      </c>
      <c r="G136">
        <v>0.58653599999999995</v>
      </c>
      <c r="H136">
        <v>0.97977899999999996</v>
      </c>
      <c r="I136">
        <v>0.90310400000000002</v>
      </c>
      <c r="J136" s="3">
        <f t="shared" si="24"/>
        <v>0.89679474999999986</v>
      </c>
      <c r="K136" s="2">
        <f t="shared" si="25"/>
        <v>0.19532799792418828</v>
      </c>
    </row>
    <row r="137" spans="1:11" x14ac:dyDescent="0.35">
      <c r="A137" t="s">
        <v>27</v>
      </c>
      <c r="B137">
        <v>0.17716599999999999</v>
      </c>
      <c r="C137">
        <v>0.20602999999999999</v>
      </c>
      <c r="D137">
        <v>0.18998100000000001</v>
      </c>
      <c r="E137">
        <v>0.27327099999999999</v>
      </c>
      <c r="F137">
        <v>0.28599200000000002</v>
      </c>
      <c r="G137">
        <v>0.41057500000000002</v>
      </c>
      <c r="H137">
        <v>0.305091</v>
      </c>
      <c r="I137">
        <v>0.373199</v>
      </c>
      <c r="J137" s="3">
        <f t="shared" si="24"/>
        <v>0.27766312500000001</v>
      </c>
      <c r="K137" s="2">
        <f t="shared" si="25"/>
        <v>8.498130126334083E-2</v>
      </c>
    </row>
    <row r="138" spans="1:11" x14ac:dyDescent="0.35">
      <c r="A138" t="s">
        <v>28</v>
      </c>
      <c r="B138">
        <v>2.1302999999999999E-2</v>
      </c>
      <c r="C138">
        <v>1.5681E-2</v>
      </c>
      <c r="D138">
        <v>8.5700000000000001E-4</v>
      </c>
      <c r="E138">
        <v>1.2363000000000001E-2</v>
      </c>
      <c r="F138">
        <v>2.8709999999999999E-3</v>
      </c>
      <c r="G138">
        <v>2.4142E-2</v>
      </c>
      <c r="H138">
        <v>7.9089999999999994E-3</v>
      </c>
      <c r="I138">
        <v>2.0254999999999999E-2</v>
      </c>
      <c r="J138" s="3">
        <f t="shared" si="24"/>
        <v>1.3172624999999999E-2</v>
      </c>
      <c r="K138" s="2">
        <f t="shared" si="25"/>
        <v>8.6935238940505939E-3</v>
      </c>
    </row>
    <row r="139" spans="1:11" x14ac:dyDescent="0.35">
      <c r="A139" t="s">
        <v>29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1.6573999999999998E-2</v>
      </c>
      <c r="J139" s="3">
        <f t="shared" si="24"/>
        <v>2.0717499999999998E-3</v>
      </c>
      <c r="K139" s="2">
        <f t="shared" si="25"/>
        <v>5.8597938956929186E-3</v>
      </c>
    </row>
    <row r="140" spans="1:11" x14ac:dyDescent="0.35">
      <c r="A140" t="s">
        <v>30</v>
      </c>
      <c r="B140">
        <v>2.647E-3</v>
      </c>
      <c r="C140">
        <v>8.4869999999999998E-3</v>
      </c>
      <c r="D140">
        <v>1.4173E-2</v>
      </c>
      <c r="E140">
        <v>0</v>
      </c>
      <c r="F140">
        <v>1.6383999999999999E-2</v>
      </c>
      <c r="G140">
        <v>4.5110000000000003E-3</v>
      </c>
      <c r="H140">
        <v>1.168E-3</v>
      </c>
      <c r="I140">
        <v>5.7149999999999996E-3</v>
      </c>
      <c r="J140" s="3">
        <f t="shared" si="24"/>
        <v>6.635625E-3</v>
      </c>
      <c r="K140" s="2">
        <f t="shared" si="25"/>
        <v>5.9817290844107699E-3</v>
      </c>
    </row>
    <row r="141" spans="1:11" x14ac:dyDescent="0.35">
      <c r="A141" t="s">
        <v>31</v>
      </c>
      <c r="B141">
        <v>0</v>
      </c>
      <c r="C141">
        <v>2.3635E-2</v>
      </c>
      <c r="D141">
        <v>1.4185E-2</v>
      </c>
      <c r="E141">
        <v>0</v>
      </c>
      <c r="F141">
        <v>0</v>
      </c>
      <c r="G141">
        <v>0</v>
      </c>
      <c r="H141">
        <v>7.058E-3</v>
      </c>
      <c r="I141">
        <v>1.0928999999999999E-2</v>
      </c>
      <c r="J141" s="3">
        <f t="shared" si="24"/>
        <v>6.9758750000000003E-3</v>
      </c>
      <c r="K141" s="2">
        <f t="shared" si="25"/>
        <v>8.7813373442529475E-3</v>
      </c>
    </row>
  </sheetData>
  <mergeCells count="4">
    <mergeCell ref="B68:C68"/>
    <mergeCell ref="D68:E68"/>
    <mergeCell ref="F68:G68"/>
    <mergeCell ref="H68:I6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workbookViewId="0">
      <selection activeCell="D76" sqref="D74:E76"/>
    </sheetView>
  </sheetViews>
  <sheetFormatPr defaultRowHeight="14.5" x14ac:dyDescent="0.35"/>
  <cols>
    <col min="1" max="1" width="14.453125" customWidth="1"/>
  </cols>
  <sheetData>
    <row r="1" spans="1:35" ht="15.5" x14ac:dyDescent="0.35">
      <c r="A1" s="5" t="s">
        <v>76</v>
      </c>
    </row>
    <row r="2" spans="1:35" x14ac:dyDescent="0.35">
      <c r="A2" s="1" t="s">
        <v>37</v>
      </c>
      <c r="H2" t="s">
        <v>77</v>
      </c>
    </row>
    <row r="4" spans="1:35" x14ac:dyDescent="0.35">
      <c r="A4" s="1" t="s">
        <v>71</v>
      </c>
      <c r="E4" s="1" t="s">
        <v>18</v>
      </c>
      <c r="F4" s="6"/>
      <c r="H4" s="6" t="s">
        <v>75</v>
      </c>
      <c r="M4" s="6" t="s">
        <v>41</v>
      </c>
    </row>
    <row r="5" spans="1:35" x14ac:dyDescent="0.35">
      <c r="A5" t="s">
        <v>39</v>
      </c>
      <c r="B5" s="6" t="s">
        <v>58</v>
      </c>
      <c r="C5" s="15"/>
      <c r="H5" s="6" t="s">
        <v>58</v>
      </c>
      <c r="M5" s="19" t="s">
        <v>72</v>
      </c>
      <c r="O5" s="20" t="s">
        <v>73</v>
      </c>
      <c r="AG5" t="s">
        <v>16</v>
      </c>
      <c r="AH5" t="s">
        <v>17</v>
      </c>
      <c r="AI5">
        <f>COUNT(H7:AF7)</f>
        <v>25</v>
      </c>
    </row>
    <row r="6" spans="1:35" x14ac:dyDescent="0.35">
      <c r="B6">
        <v>135</v>
      </c>
      <c r="C6">
        <v>136</v>
      </c>
      <c r="F6" s="1"/>
      <c r="H6">
        <v>144</v>
      </c>
      <c r="I6">
        <v>145</v>
      </c>
      <c r="J6">
        <v>146</v>
      </c>
      <c r="K6">
        <v>147</v>
      </c>
      <c r="L6">
        <v>148</v>
      </c>
      <c r="M6" s="19">
        <v>98</v>
      </c>
      <c r="N6">
        <v>99</v>
      </c>
      <c r="O6" s="21">
        <v>100</v>
      </c>
      <c r="P6">
        <v>101</v>
      </c>
      <c r="Q6">
        <v>102</v>
      </c>
      <c r="R6">
        <v>103</v>
      </c>
      <c r="S6">
        <v>104</v>
      </c>
      <c r="T6">
        <v>105</v>
      </c>
      <c r="U6">
        <v>106</v>
      </c>
      <c r="V6">
        <v>107</v>
      </c>
      <c r="W6">
        <v>108</v>
      </c>
      <c r="X6">
        <v>109</v>
      </c>
      <c r="Y6">
        <v>110</v>
      </c>
      <c r="Z6">
        <v>111</v>
      </c>
      <c r="AA6">
        <v>112</v>
      </c>
      <c r="AB6">
        <v>113</v>
      </c>
      <c r="AC6">
        <v>114</v>
      </c>
      <c r="AD6">
        <v>115</v>
      </c>
      <c r="AE6">
        <v>116</v>
      </c>
      <c r="AF6">
        <v>117</v>
      </c>
      <c r="AI6" s="1" t="s">
        <v>18</v>
      </c>
    </row>
    <row r="7" spans="1:35" x14ac:dyDescent="0.35">
      <c r="A7" t="s">
        <v>19</v>
      </c>
      <c r="B7" s="2">
        <v>12.6348</v>
      </c>
      <c r="C7" s="2">
        <v>13.940200000000001</v>
      </c>
      <c r="D7" s="3">
        <f>AVERAGE(B7:C7)</f>
        <v>13.287500000000001</v>
      </c>
      <c r="E7" s="3">
        <f>STDEV(B7:C7)</f>
        <v>0.92305719216091953</v>
      </c>
      <c r="G7" t="s">
        <v>19</v>
      </c>
      <c r="H7" s="2">
        <v>3.5321500000000001</v>
      </c>
      <c r="I7" s="2">
        <v>3.48421</v>
      </c>
      <c r="J7" s="2">
        <v>3.3941699999999999</v>
      </c>
      <c r="K7" s="2">
        <v>3.4916399999999999</v>
      </c>
      <c r="L7" s="2">
        <v>3.5405500000000001</v>
      </c>
      <c r="M7" s="22">
        <v>3.5527299999999999</v>
      </c>
      <c r="N7" s="2">
        <v>3.47743</v>
      </c>
      <c r="O7" s="2">
        <v>3.3122400000000001</v>
      </c>
      <c r="P7" s="2">
        <v>3.2479100000000001</v>
      </c>
      <c r="Q7" s="2">
        <v>3.2111700000000001</v>
      </c>
      <c r="R7" s="2">
        <v>3.18668</v>
      </c>
      <c r="S7" s="2">
        <v>3.1156899999999998</v>
      </c>
      <c r="T7" s="2">
        <v>3.3433999999999999</v>
      </c>
      <c r="U7" s="2">
        <v>3.3682799999999999</v>
      </c>
      <c r="V7" s="2">
        <v>3.4596800000000001</v>
      </c>
      <c r="W7" s="2">
        <v>3.3437399999999999</v>
      </c>
      <c r="X7" s="2">
        <v>3.3870300000000002</v>
      </c>
      <c r="Y7" s="2">
        <v>3.3829099999999999</v>
      </c>
      <c r="Z7" s="2">
        <v>3.4322499999999998</v>
      </c>
      <c r="AA7" s="2">
        <v>3.45811</v>
      </c>
      <c r="AB7" s="2">
        <v>3.4640200000000001</v>
      </c>
      <c r="AC7" s="2">
        <v>3.5354999999999999</v>
      </c>
      <c r="AD7" s="2">
        <v>3.2834099999999999</v>
      </c>
      <c r="AE7" s="2">
        <v>3.27345</v>
      </c>
      <c r="AF7" s="2">
        <v>3.2325499999999998</v>
      </c>
      <c r="AG7" s="3">
        <f>AVERAGE(H7:AF7)</f>
        <v>3.3804360000000009</v>
      </c>
      <c r="AH7" s="3">
        <f>STDEV(H7:AF7)</f>
        <v>0.12268556720331858</v>
      </c>
      <c r="AI7" t="str">
        <f>G7</f>
        <v>SiO2</v>
      </c>
    </row>
    <row r="8" spans="1:35" x14ac:dyDescent="0.35">
      <c r="A8" t="s">
        <v>20</v>
      </c>
      <c r="B8" s="2">
        <v>1.0921999999999999E-2</v>
      </c>
      <c r="C8" s="2">
        <v>3.5920000000000001E-3</v>
      </c>
      <c r="D8" s="3">
        <f t="shared" ref="D8:D21" si="0">AVERAGE(B8:C8)</f>
        <v>7.2569999999999996E-3</v>
      </c>
      <c r="E8" s="3">
        <f t="shared" ref="E8:E21" si="1">STDEV(B8:C8)</f>
        <v>5.1830927060973917E-3</v>
      </c>
      <c r="G8" t="s">
        <v>20</v>
      </c>
      <c r="H8" s="2">
        <v>5.3165999999999998E-2</v>
      </c>
      <c r="I8" s="2">
        <v>4.07E-2</v>
      </c>
      <c r="J8" s="2">
        <v>5.9764999999999999E-2</v>
      </c>
      <c r="K8" s="2">
        <v>5.5320000000000001E-2</v>
      </c>
      <c r="L8" s="2">
        <v>3.6053000000000002E-2</v>
      </c>
      <c r="M8" s="22">
        <v>8.6692000000000005E-2</v>
      </c>
      <c r="N8" s="2">
        <v>7.9492999999999994E-2</v>
      </c>
      <c r="O8" s="2">
        <v>9.4558000000000003E-2</v>
      </c>
      <c r="P8" s="2">
        <v>8.8070999999999997E-2</v>
      </c>
      <c r="Q8" s="2">
        <v>9.3632000000000007E-2</v>
      </c>
      <c r="R8" s="2">
        <v>9.7493999999999997E-2</v>
      </c>
      <c r="S8" s="2">
        <v>0.121879</v>
      </c>
      <c r="T8" s="2">
        <v>8.6833999999999995E-2</v>
      </c>
      <c r="U8" s="2">
        <v>7.2482000000000005E-2</v>
      </c>
      <c r="V8" s="2">
        <v>7.4037000000000006E-2</v>
      </c>
      <c r="W8" s="2">
        <v>8.4663000000000002E-2</v>
      </c>
      <c r="X8" s="2">
        <v>8.9506000000000002E-2</v>
      </c>
      <c r="Y8" s="2">
        <v>7.5798000000000004E-2</v>
      </c>
      <c r="Z8" s="2">
        <v>9.0373999999999996E-2</v>
      </c>
      <c r="AA8" s="2">
        <v>8.3750000000000005E-2</v>
      </c>
      <c r="AB8" s="2">
        <v>8.6237999999999995E-2</v>
      </c>
      <c r="AC8" s="2">
        <v>7.1553000000000005E-2</v>
      </c>
      <c r="AD8" s="2">
        <v>9.4215999999999994E-2</v>
      </c>
      <c r="AE8" s="2">
        <v>0.112155</v>
      </c>
      <c r="AF8" s="2">
        <v>0.101635</v>
      </c>
      <c r="AG8" s="3">
        <f t="shared" ref="AG8:AG21" si="2">AVERAGE(H8:AF8)</f>
        <v>8.1202559999999993E-2</v>
      </c>
      <c r="AH8" s="3">
        <f t="shared" ref="AH8:AH21" si="3">STDEV(H8:AF8)</f>
        <v>2.0362075694535652E-2</v>
      </c>
      <c r="AI8" t="str">
        <f t="shared" ref="AI8:AI21" si="4">G8</f>
        <v>TiO2</v>
      </c>
    </row>
    <row r="9" spans="1:35" x14ac:dyDescent="0.35">
      <c r="A9" t="s">
        <v>21</v>
      </c>
      <c r="B9" s="2">
        <v>41.112299999999998</v>
      </c>
      <c r="C9" s="2">
        <v>38.541600000000003</v>
      </c>
      <c r="D9" s="3">
        <f t="shared" si="0"/>
        <v>39.826949999999997</v>
      </c>
      <c r="E9" s="3">
        <f t="shared" si="1"/>
        <v>1.8177594023962542</v>
      </c>
      <c r="G9" t="s">
        <v>21</v>
      </c>
      <c r="H9" s="2">
        <v>30.878499999999999</v>
      </c>
      <c r="I9" s="2">
        <v>32.658999999999999</v>
      </c>
      <c r="J9" s="2">
        <v>31.927099999999999</v>
      </c>
      <c r="K9" s="2">
        <v>32.009900000000002</v>
      </c>
      <c r="L9" s="2">
        <v>34.927300000000002</v>
      </c>
      <c r="M9" s="22">
        <v>28.8735</v>
      </c>
      <c r="N9" s="2">
        <v>30.559100000000001</v>
      </c>
      <c r="O9" s="2">
        <v>29.003299999999999</v>
      </c>
      <c r="P9" s="2">
        <v>28.338999999999999</v>
      </c>
      <c r="Q9" s="2">
        <v>28.277699999999999</v>
      </c>
      <c r="R9" s="2">
        <v>28.566600000000001</v>
      </c>
      <c r="S9" s="2">
        <v>28.4923</v>
      </c>
      <c r="T9" s="2">
        <v>29.488099999999999</v>
      </c>
      <c r="U9" s="2">
        <v>29.302199999999999</v>
      </c>
      <c r="V9" s="2">
        <v>30.745100000000001</v>
      </c>
      <c r="W9" s="2">
        <v>30.8003</v>
      </c>
      <c r="X9" s="2">
        <v>30.654</v>
      </c>
      <c r="Y9" s="2">
        <v>29.7666</v>
      </c>
      <c r="Z9" s="2">
        <v>28.854800000000001</v>
      </c>
      <c r="AA9" s="2">
        <v>30.5029</v>
      </c>
      <c r="AB9" s="2">
        <v>29.6707</v>
      </c>
      <c r="AC9" s="2">
        <v>30.095199999999998</v>
      </c>
      <c r="AD9" s="2">
        <v>29.465800000000002</v>
      </c>
      <c r="AE9" s="2">
        <v>28.8171</v>
      </c>
      <c r="AF9" s="2">
        <v>28.404800000000002</v>
      </c>
      <c r="AG9" s="3">
        <f t="shared" si="2"/>
        <v>30.043235999999997</v>
      </c>
      <c r="AH9" s="3">
        <f t="shared" si="3"/>
        <v>1.5915537015445003</v>
      </c>
      <c r="AI9" t="str">
        <f t="shared" si="4"/>
        <v>B2O3 (diff/stoich)</v>
      </c>
    </row>
    <row r="10" spans="1:35" x14ac:dyDescent="0.35">
      <c r="A10" t="s">
        <v>22</v>
      </c>
      <c r="B10" s="2">
        <v>6.1405599999999998</v>
      </c>
      <c r="C10" s="2">
        <v>5.4851400000000003</v>
      </c>
      <c r="D10" s="3">
        <f t="shared" si="0"/>
        <v>5.8128500000000001</v>
      </c>
      <c r="E10" s="3">
        <f t="shared" si="1"/>
        <v>0.46345192652528661</v>
      </c>
      <c r="G10" t="s">
        <v>22</v>
      </c>
      <c r="H10" s="2">
        <v>1.71421</v>
      </c>
      <c r="I10" s="2">
        <v>1.74743</v>
      </c>
      <c r="J10" s="2">
        <v>1.76556</v>
      </c>
      <c r="K10" s="2">
        <v>1.73108</v>
      </c>
      <c r="L10" s="2">
        <v>1.8268899999999999</v>
      </c>
      <c r="M10" s="22">
        <v>1.81945</v>
      </c>
      <c r="N10" s="2">
        <v>1.7739400000000001</v>
      </c>
      <c r="O10" s="2">
        <v>1.7561199999999999</v>
      </c>
      <c r="P10" s="2">
        <v>1.7674000000000001</v>
      </c>
      <c r="Q10" s="2">
        <v>1.72689</v>
      </c>
      <c r="R10" s="2">
        <v>1.75082</v>
      </c>
      <c r="S10" s="2">
        <v>1.67845</v>
      </c>
      <c r="T10" s="2">
        <v>1.7739</v>
      </c>
      <c r="U10" s="2">
        <v>1.7727900000000001</v>
      </c>
      <c r="V10" s="2">
        <v>1.8579399999999999</v>
      </c>
      <c r="W10" s="2">
        <v>1.77563</v>
      </c>
      <c r="X10" s="2">
        <v>1.81528</v>
      </c>
      <c r="Y10" s="2">
        <v>1.81009</v>
      </c>
      <c r="Z10" s="2">
        <v>1.79172</v>
      </c>
      <c r="AA10" s="2">
        <v>1.79175</v>
      </c>
      <c r="AB10" s="2">
        <v>1.76091</v>
      </c>
      <c r="AC10" s="2">
        <v>1.9685699999999999</v>
      </c>
      <c r="AD10" s="2">
        <v>1.81643</v>
      </c>
      <c r="AE10" s="2">
        <v>1.74814</v>
      </c>
      <c r="AF10" s="2">
        <v>1.89445</v>
      </c>
      <c r="AG10" s="3">
        <f t="shared" si="2"/>
        <v>1.7854336000000002</v>
      </c>
      <c r="AH10" s="3">
        <f t="shared" si="3"/>
        <v>5.9767079280040644E-2</v>
      </c>
      <c r="AI10" t="str">
        <f t="shared" si="4"/>
        <v>Al2O3</v>
      </c>
    </row>
    <row r="11" spans="1:35" x14ac:dyDescent="0.35">
      <c r="A11" t="s">
        <v>23</v>
      </c>
      <c r="B11" s="2">
        <v>2.212E-3</v>
      </c>
      <c r="C11" s="2">
        <v>2.0769999999999999E-3</v>
      </c>
      <c r="D11" s="3">
        <f t="shared" si="0"/>
        <v>2.1444999999999997E-3</v>
      </c>
      <c r="E11" s="3">
        <f t="shared" si="1"/>
        <v>9.5459415460184019E-5</v>
      </c>
      <c r="G11" t="s">
        <v>23</v>
      </c>
      <c r="H11" s="2">
        <v>0.902949</v>
      </c>
      <c r="I11" s="2">
        <v>0.56600700000000004</v>
      </c>
      <c r="J11" s="2">
        <v>0.62887000000000004</v>
      </c>
      <c r="K11" s="2">
        <v>0.697349</v>
      </c>
      <c r="L11" s="2">
        <v>0.75963899999999995</v>
      </c>
      <c r="M11" s="22">
        <v>0.551122</v>
      </c>
      <c r="N11" s="2">
        <v>0.48147200000000001</v>
      </c>
      <c r="O11" s="2">
        <v>0.465001</v>
      </c>
      <c r="P11" s="2">
        <v>0.46198800000000001</v>
      </c>
      <c r="Q11" s="2">
        <v>0.45153100000000002</v>
      </c>
      <c r="R11" s="2">
        <v>0.43424800000000002</v>
      </c>
      <c r="S11" s="2">
        <v>0.44247199999999998</v>
      </c>
      <c r="T11" s="2">
        <v>0.42041400000000001</v>
      </c>
      <c r="U11" s="2">
        <v>0.443548</v>
      </c>
      <c r="V11" s="2">
        <v>0.46427499999999999</v>
      </c>
      <c r="W11" s="2">
        <v>0.53118299999999996</v>
      </c>
      <c r="X11" s="2">
        <v>0.53117499999999995</v>
      </c>
      <c r="Y11" s="2">
        <v>0.47601900000000003</v>
      </c>
      <c r="Z11" s="2">
        <v>0.488811</v>
      </c>
      <c r="AA11" s="2">
        <v>0.49195499999999998</v>
      </c>
      <c r="AB11" s="2">
        <v>0.53036899999999998</v>
      </c>
      <c r="AC11" s="2">
        <v>0.58291400000000004</v>
      </c>
      <c r="AD11" s="2">
        <v>0.77169200000000004</v>
      </c>
      <c r="AE11" s="2">
        <v>0.94580600000000004</v>
      </c>
      <c r="AF11" s="2">
        <v>2.16865</v>
      </c>
      <c r="AG11" s="3">
        <f t="shared" si="2"/>
        <v>0.62757836</v>
      </c>
      <c r="AH11" s="3">
        <f t="shared" si="3"/>
        <v>0.35217477179482887</v>
      </c>
      <c r="AI11" t="str">
        <f t="shared" si="4"/>
        <v>Cr2O3</v>
      </c>
    </row>
    <row r="12" spans="1:35" x14ac:dyDescent="0.35">
      <c r="A12" t="s">
        <v>24</v>
      </c>
      <c r="B12" s="2">
        <v>26.834499999999998</v>
      </c>
      <c r="C12" s="2">
        <v>28.231200000000001</v>
      </c>
      <c r="D12" s="3">
        <f t="shared" si="0"/>
        <v>27.53285</v>
      </c>
      <c r="E12" s="3">
        <f t="shared" si="1"/>
        <v>0.98761604128325287</v>
      </c>
      <c r="G12" t="s">
        <v>24</v>
      </c>
      <c r="H12" s="2">
        <v>38.124699999999997</v>
      </c>
      <c r="I12" s="2">
        <v>37.470700000000001</v>
      </c>
      <c r="J12" s="2">
        <v>38.480899999999998</v>
      </c>
      <c r="K12" s="2">
        <v>38.020899999999997</v>
      </c>
      <c r="L12" s="2">
        <v>34.792999999999999</v>
      </c>
      <c r="M12" s="22">
        <v>38.628399999999999</v>
      </c>
      <c r="N12" s="2">
        <v>38.240600000000001</v>
      </c>
      <c r="O12" s="2">
        <v>39.270800000000001</v>
      </c>
      <c r="P12" s="2">
        <v>41.090200000000003</v>
      </c>
      <c r="Q12" s="2">
        <v>42.222000000000001</v>
      </c>
      <c r="R12" s="2">
        <v>41.304200000000002</v>
      </c>
      <c r="S12" s="2">
        <v>42.852200000000003</v>
      </c>
      <c r="T12" s="2">
        <v>40.578000000000003</v>
      </c>
      <c r="U12" s="2">
        <v>37.847700000000003</v>
      </c>
      <c r="V12" s="2">
        <v>37.581699999999998</v>
      </c>
      <c r="W12" s="2">
        <v>38.352600000000002</v>
      </c>
      <c r="X12" s="2">
        <v>39.0062</v>
      </c>
      <c r="Y12" s="2">
        <v>37.857599999999998</v>
      </c>
      <c r="Z12" s="2">
        <v>37.7453</v>
      </c>
      <c r="AA12" s="2">
        <v>37.4298</v>
      </c>
      <c r="AB12" s="2">
        <v>37.921700000000001</v>
      </c>
      <c r="AC12" s="2">
        <v>37.698900000000002</v>
      </c>
      <c r="AD12" s="2">
        <v>39.668599999999998</v>
      </c>
      <c r="AE12" s="2">
        <v>40.113900000000001</v>
      </c>
      <c r="AF12" s="2">
        <v>39.230400000000003</v>
      </c>
      <c r="AG12" s="3">
        <f t="shared" si="2"/>
        <v>38.861240000000002</v>
      </c>
      <c r="AH12" s="3">
        <f t="shared" si="3"/>
        <v>1.7491376868331443</v>
      </c>
      <c r="AI12" t="str">
        <f t="shared" si="4"/>
        <v>FeO</v>
      </c>
    </row>
    <row r="13" spans="1:35" x14ac:dyDescent="0.35">
      <c r="A13" t="s">
        <v>25</v>
      </c>
      <c r="B13" s="2">
        <v>5.6271000000000002E-2</v>
      </c>
      <c r="C13" s="2">
        <v>5.1576999999999998E-2</v>
      </c>
      <c r="D13" s="3">
        <f t="shared" si="0"/>
        <v>5.3924E-2</v>
      </c>
      <c r="E13" s="3">
        <f t="shared" si="1"/>
        <v>3.3191592308896567E-3</v>
      </c>
      <c r="G13" t="s">
        <v>25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3">
        <f t="shared" si="2"/>
        <v>0</v>
      </c>
      <c r="AH13" s="3">
        <f t="shared" si="3"/>
        <v>0</v>
      </c>
      <c r="AI13" t="str">
        <f t="shared" si="4"/>
        <v>CoO</v>
      </c>
    </row>
    <row r="14" spans="1:35" x14ac:dyDescent="0.35">
      <c r="A14" t="s">
        <v>26</v>
      </c>
      <c r="B14" s="2">
        <v>0.15024799999999999</v>
      </c>
      <c r="C14" s="2">
        <v>0.23755100000000001</v>
      </c>
      <c r="D14" s="3">
        <f t="shared" si="0"/>
        <v>0.1938995</v>
      </c>
      <c r="E14" s="3">
        <f t="shared" si="1"/>
        <v>6.1732543317929205E-2</v>
      </c>
      <c r="G14" t="s">
        <v>26</v>
      </c>
      <c r="H14" s="2">
        <v>2.5165E-2</v>
      </c>
      <c r="I14" s="2">
        <v>5.9318000000000003E-2</v>
      </c>
      <c r="J14" s="2">
        <v>3.7172999999999998E-2</v>
      </c>
      <c r="K14" s="2">
        <v>1.7646999999999999E-2</v>
      </c>
      <c r="L14" s="2">
        <v>2.6616999999999998E-2</v>
      </c>
      <c r="M14" s="22">
        <v>3.9973000000000002E-2</v>
      </c>
      <c r="N14" s="2">
        <v>2.6509999999999999E-2</v>
      </c>
      <c r="O14" s="2">
        <v>3.0034000000000002E-2</v>
      </c>
      <c r="P14" s="2">
        <v>2.7185999999999998E-2</v>
      </c>
      <c r="Q14" s="2">
        <v>1.7489000000000001E-2</v>
      </c>
      <c r="R14" s="2">
        <v>8.9829999999999997E-3</v>
      </c>
      <c r="S14" s="2">
        <v>1.6542999999999999E-2</v>
      </c>
      <c r="T14" s="2">
        <v>3.5700999999999997E-2</v>
      </c>
      <c r="U14" s="2">
        <v>4.3740000000000001E-2</v>
      </c>
      <c r="V14" s="2">
        <v>1.9397999999999999E-2</v>
      </c>
      <c r="W14" s="2">
        <v>3.9972000000000001E-2</v>
      </c>
      <c r="X14" s="2">
        <v>3.9732999999999997E-2</v>
      </c>
      <c r="Y14" s="2">
        <v>2.8605999999999999E-2</v>
      </c>
      <c r="Z14" s="2">
        <v>4.9625000000000002E-2</v>
      </c>
      <c r="AA14" s="2">
        <v>2.2225000000000002E-2</v>
      </c>
      <c r="AB14" s="2">
        <v>2.6707999999999999E-2</v>
      </c>
      <c r="AC14" s="2">
        <v>3.6644000000000003E-2</v>
      </c>
      <c r="AD14" s="2">
        <v>3.6387999999999997E-2</v>
      </c>
      <c r="AE14" s="2">
        <v>4.6773000000000002E-2</v>
      </c>
      <c r="AF14" s="2">
        <v>4.1554000000000001E-2</v>
      </c>
      <c r="AG14" s="3">
        <f t="shared" si="2"/>
        <v>3.1988200000000001E-2</v>
      </c>
      <c r="AH14" s="3">
        <f t="shared" si="3"/>
        <v>1.1875212082316691E-2</v>
      </c>
      <c r="AI14" t="str">
        <f t="shared" si="4"/>
        <v>NiO</v>
      </c>
    </row>
    <row r="15" spans="1:35" x14ac:dyDescent="0.35">
      <c r="A15" t="s">
        <v>27</v>
      </c>
      <c r="B15" s="2">
        <v>0.86581300000000005</v>
      </c>
      <c r="C15" s="2">
        <v>0.83923199999999998</v>
      </c>
      <c r="D15" s="3">
        <f t="shared" si="0"/>
        <v>0.85252250000000007</v>
      </c>
      <c r="E15" s="3">
        <f t="shared" si="1"/>
        <v>1.8795605350719675E-2</v>
      </c>
      <c r="G15" t="s">
        <v>27</v>
      </c>
      <c r="H15" s="2">
        <v>0.38718200000000003</v>
      </c>
      <c r="I15" s="2">
        <v>0.399505</v>
      </c>
      <c r="J15" s="2">
        <v>0.37884499999999999</v>
      </c>
      <c r="K15" s="2">
        <v>0.42882599999999998</v>
      </c>
      <c r="L15" s="2">
        <v>0.45663799999999999</v>
      </c>
      <c r="M15" s="22">
        <v>0.447986</v>
      </c>
      <c r="N15" s="2">
        <v>0.444212</v>
      </c>
      <c r="O15" s="2">
        <v>0.44501800000000002</v>
      </c>
      <c r="P15" s="2">
        <v>0.413491</v>
      </c>
      <c r="Q15" s="2">
        <v>0.42448799999999998</v>
      </c>
      <c r="R15" s="2">
        <v>0.39815299999999998</v>
      </c>
      <c r="S15" s="2">
        <v>0.41614499999999999</v>
      </c>
      <c r="T15" s="2">
        <v>0.41675200000000001</v>
      </c>
      <c r="U15" s="2">
        <v>0.45229000000000003</v>
      </c>
      <c r="V15" s="2">
        <v>0.42435</v>
      </c>
      <c r="W15" s="2">
        <v>0.43555100000000002</v>
      </c>
      <c r="X15" s="2">
        <v>0.43126900000000001</v>
      </c>
      <c r="Y15" s="2">
        <v>0.43375399999999997</v>
      </c>
      <c r="Z15" s="2">
        <v>0.45605400000000001</v>
      </c>
      <c r="AA15" s="2">
        <v>0.42991499999999999</v>
      </c>
      <c r="AB15" s="2">
        <v>0.44436599999999998</v>
      </c>
      <c r="AC15" s="2">
        <v>0.41175200000000001</v>
      </c>
      <c r="AD15" s="2">
        <v>0.46361200000000002</v>
      </c>
      <c r="AE15" s="2">
        <v>0.43963099999999999</v>
      </c>
      <c r="AF15" s="2">
        <v>0.469084</v>
      </c>
      <c r="AG15" s="3">
        <f t="shared" si="2"/>
        <v>0.42995476000000005</v>
      </c>
      <c r="AH15" s="3">
        <f t="shared" si="3"/>
        <v>2.3336553403905502E-2</v>
      </c>
      <c r="AI15" t="str">
        <f t="shared" si="4"/>
        <v>MnO</v>
      </c>
    </row>
    <row r="16" spans="1:35" x14ac:dyDescent="0.35">
      <c r="A16" t="s">
        <v>50</v>
      </c>
      <c r="B16" s="2">
        <v>8.1869999999999998E-3</v>
      </c>
      <c r="C16" s="2">
        <v>7.4929999999999997E-3</v>
      </c>
      <c r="D16" s="3">
        <f t="shared" si="0"/>
        <v>7.8399999999999997E-3</v>
      </c>
      <c r="E16" s="3">
        <f t="shared" si="1"/>
        <v>4.9073210614346404E-4</v>
      </c>
      <c r="G16" t="s">
        <v>50</v>
      </c>
      <c r="H16" s="2">
        <v>5.365E-3</v>
      </c>
      <c r="I16" s="2">
        <v>1.052E-2</v>
      </c>
      <c r="J16" s="2">
        <v>1.6039000000000001E-2</v>
      </c>
      <c r="K16" s="2">
        <v>9.9360000000000004E-3</v>
      </c>
      <c r="L16" s="2">
        <v>5.6959999999999997E-3</v>
      </c>
      <c r="M16" s="22">
        <v>2.4289999999999999E-2</v>
      </c>
      <c r="N16" s="2">
        <v>1.2843E-2</v>
      </c>
      <c r="O16" s="2">
        <v>7.1609999999999998E-3</v>
      </c>
      <c r="P16" s="2">
        <v>1.5979E-2</v>
      </c>
      <c r="Q16" s="2">
        <v>8.9960000000000005E-3</v>
      </c>
      <c r="R16" s="2">
        <v>1.0666999999999999E-2</v>
      </c>
      <c r="S16" s="2">
        <v>7.2509999999999996E-3</v>
      </c>
      <c r="T16" s="2">
        <v>9.0980000000000002E-3</v>
      </c>
      <c r="U16" s="2">
        <v>1.4853E-2</v>
      </c>
      <c r="V16" s="2">
        <v>2.1299999999999999E-3</v>
      </c>
      <c r="W16" s="2">
        <v>1.8176000000000001E-2</v>
      </c>
      <c r="X16" s="2">
        <v>2.696E-3</v>
      </c>
      <c r="Y16" s="2">
        <v>1.1540999999999999E-2</v>
      </c>
      <c r="Z16" s="2">
        <v>1.4571000000000001E-2</v>
      </c>
      <c r="AA16" s="2">
        <v>1.4822E-2</v>
      </c>
      <c r="AB16" s="2">
        <v>1.7963E-2</v>
      </c>
      <c r="AC16" s="2">
        <v>1.4880000000000001E-2</v>
      </c>
      <c r="AD16" s="2">
        <v>2.5926000000000001E-2</v>
      </c>
      <c r="AE16" s="2">
        <v>1.4288E-2</v>
      </c>
      <c r="AF16" s="2">
        <v>5.6509999999999998E-3</v>
      </c>
      <c r="AG16" s="3">
        <f t="shared" si="2"/>
        <v>1.2053520000000002E-2</v>
      </c>
      <c r="AH16" s="3">
        <f t="shared" si="3"/>
        <v>6.0125319342187256E-3</v>
      </c>
      <c r="AI16" t="str">
        <f t="shared" si="4"/>
        <v>MgO</v>
      </c>
    </row>
    <row r="17" spans="1:35" x14ac:dyDescent="0.35">
      <c r="A17" t="s">
        <v>28</v>
      </c>
      <c r="B17" s="2">
        <v>0.75480800000000003</v>
      </c>
      <c r="C17" s="2">
        <v>0.70006800000000002</v>
      </c>
      <c r="D17" s="3">
        <f t="shared" si="0"/>
        <v>0.72743800000000003</v>
      </c>
      <c r="E17" s="3">
        <f t="shared" si="1"/>
        <v>3.8707025202151621E-2</v>
      </c>
      <c r="G17" t="s">
        <v>28</v>
      </c>
      <c r="H17" s="2">
        <v>0.266123</v>
      </c>
      <c r="I17" s="2">
        <v>0.28968100000000002</v>
      </c>
      <c r="J17" s="2">
        <v>0.26962799999999998</v>
      </c>
      <c r="K17" s="2">
        <v>0.25947799999999999</v>
      </c>
      <c r="L17" s="2">
        <v>0.30524299999999999</v>
      </c>
      <c r="M17" s="22">
        <v>0.27443099999999998</v>
      </c>
      <c r="N17" s="2">
        <v>0.27605600000000002</v>
      </c>
      <c r="O17" s="2">
        <v>0.28087499999999999</v>
      </c>
      <c r="P17" s="2">
        <v>0.24285200000000001</v>
      </c>
      <c r="Q17" s="2">
        <v>0.24612999999999999</v>
      </c>
      <c r="R17" s="2">
        <v>0.26136399999999999</v>
      </c>
      <c r="S17" s="2">
        <v>0.237205</v>
      </c>
      <c r="T17" s="2">
        <v>0.25800299999999998</v>
      </c>
      <c r="U17" s="2">
        <v>0.26918199999999998</v>
      </c>
      <c r="V17" s="2">
        <v>0.29316700000000001</v>
      </c>
      <c r="W17" s="2">
        <v>0.268652</v>
      </c>
      <c r="X17" s="2">
        <v>0.27449499999999999</v>
      </c>
      <c r="Y17" s="2">
        <v>0.27740700000000001</v>
      </c>
      <c r="Z17" s="2">
        <v>0.28266799999999997</v>
      </c>
      <c r="AA17" s="2">
        <v>0.26977000000000001</v>
      </c>
      <c r="AB17" s="2">
        <v>0.26053300000000001</v>
      </c>
      <c r="AC17" s="2">
        <v>0.281889</v>
      </c>
      <c r="AD17" s="2">
        <v>0.29183999999999999</v>
      </c>
      <c r="AE17" s="2">
        <v>0.28364400000000001</v>
      </c>
      <c r="AF17" s="2">
        <v>0.26363799999999998</v>
      </c>
      <c r="AG17" s="3">
        <f t="shared" si="2"/>
        <v>0.27135815999999996</v>
      </c>
      <c r="AH17" s="3">
        <f t="shared" si="3"/>
        <v>1.6064909227049288E-2</v>
      </c>
      <c r="AI17" t="str">
        <f t="shared" si="4"/>
        <v>CaO</v>
      </c>
    </row>
    <row r="18" spans="1:35" x14ac:dyDescent="0.35">
      <c r="A18" t="s">
        <v>29</v>
      </c>
      <c r="B18" s="2">
        <v>7.2292899999999998</v>
      </c>
      <c r="C18" s="2">
        <v>7.9741200000000001</v>
      </c>
      <c r="D18" s="3">
        <f t="shared" si="0"/>
        <v>7.6017049999999999</v>
      </c>
      <c r="E18" s="3">
        <f t="shared" si="1"/>
        <v>0.52667434383117639</v>
      </c>
      <c r="G18" t="s">
        <v>29</v>
      </c>
      <c r="H18" s="2">
        <v>13.2065</v>
      </c>
      <c r="I18" s="2">
        <v>12.2201</v>
      </c>
      <c r="J18" s="2">
        <v>12.0992</v>
      </c>
      <c r="K18" s="2">
        <v>12.4009</v>
      </c>
      <c r="L18" s="2">
        <v>12.0609</v>
      </c>
      <c r="M18" s="22">
        <v>14.419600000000001</v>
      </c>
      <c r="N18" s="2">
        <v>13.351900000000001</v>
      </c>
      <c r="O18" s="2">
        <v>14.3239</v>
      </c>
      <c r="P18" s="2">
        <v>13.599600000000001</v>
      </c>
      <c r="Q18" s="2">
        <v>12.716699999999999</v>
      </c>
      <c r="R18" s="2">
        <v>13.5053</v>
      </c>
      <c r="S18" s="2">
        <v>12.4008</v>
      </c>
      <c r="T18" s="2">
        <v>13.1271</v>
      </c>
      <c r="U18" s="2">
        <v>15.358000000000001</v>
      </c>
      <c r="V18" s="2">
        <v>13.985300000000001</v>
      </c>
      <c r="W18" s="2">
        <v>13.3835</v>
      </c>
      <c r="X18" s="2">
        <v>12.8103</v>
      </c>
      <c r="Y18" s="2">
        <v>14.6235</v>
      </c>
      <c r="Z18" s="2">
        <v>15.6144</v>
      </c>
      <c r="AA18" s="2">
        <v>14.4535</v>
      </c>
      <c r="AB18" s="2">
        <v>14.863300000000001</v>
      </c>
      <c r="AC18" s="2">
        <v>14.021599999999999</v>
      </c>
      <c r="AD18" s="2">
        <v>13.516299999999999</v>
      </c>
      <c r="AE18" s="2">
        <v>13.553900000000001</v>
      </c>
      <c r="AF18" s="2">
        <v>13.750999999999999</v>
      </c>
      <c r="AG18" s="3">
        <f t="shared" si="2"/>
        <v>13.574683999999998</v>
      </c>
      <c r="AH18" s="3">
        <f t="shared" si="3"/>
        <v>0.98655948531584581</v>
      </c>
      <c r="AI18" t="str">
        <f t="shared" si="4"/>
        <v>Na2O</v>
      </c>
    </row>
    <row r="19" spans="1:35" x14ac:dyDescent="0.35">
      <c r="A19" t="s">
        <v>51</v>
      </c>
      <c r="B19" s="2">
        <v>0</v>
      </c>
      <c r="C19" s="2">
        <v>3.5330000000000001E-3</v>
      </c>
      <c r="D19" s="3">
        <f t="shared" si="0"/>
        <v>1.7665000000000001E-3</v>
      </c>
      <c r="E19" s="3">
        <f t="shared" si="1"/>
        <v>2.4982082579320724E-3</v>
      </c>
      <c r="G19" t="s">
        <v>51</v>
      </c>
      <c r="H19" s="2">
        <v>2.5638999999999999E-2</v>
      </c>
      <c r="I19" s="2">
        <v>1.9147000000000001E-2</v>
      </c>
      <c r="J19" s="2">
        <v>1.6159E-2</v>
      </c>
      <c r="K19" s="2">
        <v>2.4149E-2</v>
      </c>
      <c r="L19" s="2">
        <v>1.3936E-2</v>
      </c>
      <c r="M19" s="22">
        <v>2.2976E-2</v>
      </c>
      <c r="N19" s="2">
        <v>2.2648999999999999E-2</v>
      </c>
      <c r="O19" s="2">
        <v>1.2088E-2</v>
      </c>
      <c r="P19" s="2">
        <v>1.3982E-2</v>
      </c>
      <c r="Q19" s="2">
        <v>2.0784E-2</v>
      </c>
      <c r="R19" s="2">
        <v>2.034E-2</v>
      </c>
      <c r="S19" s="2">
        <v>8.0280000000000004E-3</v>
      </c>
      <c r="T19" s="2">
        <v>2.6801999999999999E-2</v>
      </c>
      <c r="U19" s="2">
        <v>2.6342000000000001E-2</v>
      </c>
      <c r="V19" s="2">
        <v>1.5960999999999999E-2</v>
      </c>
      <c r="W19" s="2">
        <v>2.0747000000000002E-2</v>
      </c>
      <c r="X19" s="2">
        <v>1.9886000000000001E-2</v>
      </c>
      <c r="Y19" s="2">
        <v>1.5206000000000001E-2</v>
      </c>
      <c r="Z19" s="2">
        <v>2.1864000000000001E-2</v>
      </c>
      <c r="AA19" s="2">
        <v>1.9198E-2</v>
      </c>
      <c r="AB19" s="2">
        <v>1.5737999999999999E-2</v>
      </c>
      <c r="AC19" s="2">
        <v>7.6899999999999998E-3</v>
      </c>
      <c r="AD19" s="2">
        <v>3.6204E-2</v>
      </c>
      <c r="AE19" s="2">
        <v>2.3238000000000002E-2</v>
      </c>
      <c r="AF19" s="2">
        <v>6.6940000000000003E-3</v>
      </c>
      <c r="AG19" s="3">
        <f t="shared" si="2"/>
        <v>1.9017879999999997E-2</v>
      </c>
      <c r="AH19" s="3">
        <f t="shared" si="3"/>
        <v>6.7273628768386561E-3</v>
      </c>
      <c r="AI19" t="str">
        <f t="shared" si="4"/>
        <v>K2O</v>
      </c>
    </row>
    <row r="20" spans="1:35" x14ac:dyDescent="0.35">
      <c r="A20" t="s">
        <v>30</v>
      </c>
      <c r="B20" s="2">
        <v>4.1894</v>
      </c>
      <c r="C20" s="2">
        <v>3.97967</v>
      </c>
      <c r="D20" s="3">
        <f t="shared" si="0"/>
        <v>4.0845349999999998</v>
      </c>
      <c r="E20" s="3">
        <f t="shared" si="1"/>
        <v>0.14830150521825458</v>
      </c>
      <c r="G20" t="s">
        <v>30</v>
      </c>
      <c r="H20" s="2">
        <v>9.8712900000000001</v>
      </c>
      <c r="I20" s="2">
        <v>10.1592</v>
      </c>
      <c r="J20" s="2">
        <v>10.142200000000001</v>
      </c>
      <c r="K20" s="2">
        <v>10.032299999999999</v>
      </c>
      <c r="L20" s="2">
        <v>10.773099999999999</v>
      </c>
      <c r="M20" s="22">
        <v>10.2773</v>
      </c>
      <c r="N20" s="2">
        <v>10.241300000000001</v>
      </c>
      <c r="O20" s="2">
        <v>10.102399999999999</v>
      </c>
      <c r="P20" s="2">
        <v>9.6655200000000008</v>
      </c>
      <c r="Q20" s="2">
        <v>9.4682300000000001</v>
      </c>
      <c r="R20" s="2">
        <v>9.42713</v>
      </c>
      <c r="S20" s="2">
        <v>8.9932499999999997</v>
      </c>
      <c r="T20" s="2">
        <v>9.6008899999999997</v>
      </c>
      <c r="U20" s="2">
        <v>10.2212</v>
      </c>
      <c r="V20" s="2">
        <v>10.2645</v>
      </c>
      <c r="W20" s="2">
        <v>10.118399999999999</v>
      </c>
      <c r="X20" s="2">
        <v>10.107100000000001</v>
      </c>
      <c r="Y20" s="2">
        <v>10.440899999999999</v>
      </c>
      <c r="Z20" s="2">
        <v>10.389799999999999</v>
      </c>
      <c r="AA20" s="2">
        <v>10.301299999999999</v>
      </c>
      <c r="AB20" s="2">
        <v>10.3012</v>
      </c>
      <c r="AC20" s="2">
        <v>10.5838</v>
      </c>
      <c r="AD20" s="2">
        <v>9.8196899999999996</v>
      </c>
      <c r="AE20" s="2">
        <v>9.8531399999999998</v>
      </c>
      <c r="AF20" s="2">
        <v>9.7541399999999996</v>
      </c>
      <c r="AG20" s="3">
        <f t="shared" si="2"/>
        <v>10.036371200000001</v>
      </c>
      <c r="AH20" s="3">
        <f t="shared" si="3"/>
        <v>0.39773484412063603</v>
      </c>
      <c r="AI20" t="str">
        <f t="shared" si="4"/>
        <v>P2O5</v>
      </c>
    </row>
    <row r="21" spans="1:35" x14ac:dyDescent="0.35">
      <c r="A21" t="s">
        <v>31</v>
      </c>
      <c r="B21" s="2">
        <v>1.0713E-2</v>
      </c>
      <c r="C21" s="2">
        <v>2.898E-3</v>
      </c>
      <c r="D21" s="3">
        <f t="shared" si="0"/>
        <v>6.8054999999999999E-3</v>
      </c>
      <c r="E21" s="3">
        <f t="shared" si="1"/>
        <v>5.5260394949728708E-3</v>
      </c>
      <c r="G21" t="s">
        <v>31</v>
      </c>
      <c r="H21" s="2">
        <v>1.0070600000000001</v>
      </c>
      <c r="I21" s="2">
        <v>0.87457200000000002</v>
      </c>
      <c r="J21" s="2">
        <v>0.78443200000000002</v>
      </c>
      <c r="K21" s="2">
        <v>0.82061499999999998</v>
      </c>
      <c r="L21" s="2">
        <v>0.47444599999999998</v>
      </c>
      <c r="M21" s="22">
        <v>0.98160700000000001</v>
      </c>
      <c r="N21" s="2">
        <v>1.01244</v>
      </c>
      <c r="O21" s="2">
        <v>0.89643600000000001</v>
      </c>
      <c r="P21" s="2">
        <v>1.0268200000000001</v>
      </c>
      <c r="Q21" s="2">
        <v>1.11429</v>
      </c>
      <c r="R21" s="2">
        <v>1.0281100000000001</v>
      </c>
      <c r="S21" s="2">
        <v>1.2177899999999999</v>
      </c>
      <c r="T21" s="2">
        <v>0.83496599999999999</v>
      </c>
      <c r="U21" s="2">
        <v>0.80744899999999997</v>
      </c>
      <c r="V21" s="2">
        <v>0.81246600000000002</v>
      </c>
      <c r="W21" s="2">
        <v>0.82689500000000005</v>
      </c>
      <c r="X21" s="2">
        <v>0.83145800000000003</v>
      </c>
      <c r="Y21" s="2">
        <v>0.80011500000000002</v>
      </c>
      <c r="Z21" s="2">
        <v>0.76767799999999997</v>
      </c>
      <c r="AA21" s="2">
        <v>0.73106000000000004</v>
      </c>
      <c r="AB21" s="2">
        <v>0.63630900000000001</v>
      </c>
      <c r="AC21" s="2">
        <v>0.68913800000000003</v>
      </c>
      <c r="AD21" s="2">
        <v>0.70995200000000003</v>
      </c>
      <c r="AE21" s="2">
        <v>0.774779</v>
      </c>
      <c r="AF21" s="2">
        <v>0.67576199999999997</v>
      </c>
      <c r="AG21" s="3">
        <f t="shared" si="2"/>
        <v>0.84546579999999993</v>
      </c>
      <c r="AH21" s="3">
        <f t="shared" si="3"/>
        <v>0.16327863259343953</v>
      </c>
      <c r="AI21" t="str">
        <f t="shared" si="4"/>
        <v>SO3</v>
      </c>
    </row>
    <row r="22" spans="1:35" x14ac:dyDescent="0.35">
      <c r="G22" t="s">
        <v>74</v>
      </c>
      <c r="M22" s="19"/>
    </row>
    <row r="25" spans="1:35" x14ac:dyDescent="0.35">
      <c r="A25" t="s">
        <v>78</v>
      </c>
      <c r="F25" s="23" t="s">
        <v>80</v>
      </c>
    </row>
    <row r="26" spans="1:35" x14ac:dyDescent="0.35">
      <c r="A26" t="s">
        <v>39</v>
      </c>
      <c r="B26" s="6" t="s">
        <v>58</v>
      </c>
      <c r="I26" s="6" t="s">
        <v>41</v>
      </c>
    </row>
    <row r="27" spans="1:35" x14ac:dyDescent="0.35">
      <c r="B27" s="11">
        <v>139</v>
      </c>
      <c r="C27" s="11">
        <v>140</v>
      </c>
      <c r="D27" s="11">
        <v>141</v>
      </c>
      <c r="E27" s="11">
        <v>142</v>
      </c>
      <c r="F27" s="11">
        <v>143</v>
      </c>
      <c r="G27" s="11"/>
      <c r="H27" s="11"/>
      <c r="I27" s="11">
        <v>280</v>
      </c>
      <c r="J27" s="11">
        <v>281</v>
      </c>
      <c r="L27" t="s">
        <v>16</v>
      </c>
    </row>
    <row r="28" spans="1:35" x14ac:dyDescent="0.35">
      <c r="A28" t="s">
        <v>19</v>
      </c>
      <c r="B28" s="2">
        <v>0.17955099999999999</v>
      </c>
      <c r="C28" s="24">
        <v>1.7146000000000002E-2</v>
      </c>
      <c r="D28" s="2">
        <v>0</v>
      </c>
      <c r="E28" s="3">
        <v>5.0634999999999999E-2</v>
      </c>
      <c r="F28" s="2">
        <v>7.6509999999999998E-3</v>
      </c>
      <c r="G28" s="2"/>
      <c r="H28" s="2"/>
      <c r="I28" s="2">
        <v>3.052E-3</v>
      </c>
      <c r="J28" s="2">
        <v>7.0029999999999997E-3</v>
      </c>
      <c r="L28" s="24">
        <f>AVERAGE(B28:J28)</f>
        <v>3.7862571428571426E-2</v>
      </c>
      <c r="M28" s="2">
        <f>STDEV(B28:J28)</f>
        <v>6.4779529237913677E-2</v>
      </c>
    </row>
    <row r="29" spans="1:35" x14ac:dyDescent="0.35">
      <c r="A29" t="s">
        <v>20</v>
      </c>
      <c r="B29" s="2">
        <v>0.105216</v>
      </c>
      <c r="C29" s="24">
        <v>1.2014E-2</v>
      </c>
      <c r="D29" s="2">
        <v>0.27299800000000002</v>
      </c>
      <c r="E29" s="3">
        <v>1.0057E-2</v>
      </c>
      <c r="F29" s="2">
        <v>0.119657</v>
      </c>
      <c r="G29" s="2"/>
      <c r="H29" s="2"/>
      <c r="I29" s="2">
        <v>0.146116</v>
      </c>
      <c r="J29" s="2">
        <v>0.22262599999999999</v>
      </c>
      <c r="L29" s="24">
        <f t="shared" ref="L29:L42" si="5">AVERAGE(B29:J29)</f>
        <v>0.12695485714285715</v>
      </c>
      <c r="M29" s="2">
        <f t="shared" ref="M29:M42" si="6">STDEV(B29:J29)</f>
        <v>9.8531773911479215E-2</v>
      </c>
    </row>
    <row r="30" spans="1:35" x14ac:dyDescent="0.35">
      <c r="A30" t="s">
        <v>21</v>
      </c>
      <c r="B30" s="2">
        <v>0</v>
      </c>
      <c r="C30" s="24">
        <v>0</v>
      </c>
      <c r="D30" s="2">
        <v>0</v>
      </c>
      <c r="E30" s="3">
        <v>0</v>
      </c>
      <c r="F30" s="2">
        <v>0</v>
      </c>
      <c r="G30" s="2"/>
      <c r="H30" s="2"/>
      <c r="I30" s="2">
        <v>0</v>
      </c>
      <c r="J30" s="2">
        <v>0</v>
      </c>
      <c r="L30" s="24">
        <f t="shared" si="5"/>
        <v>0</v>
      </c>
      <c r="M30" s="2">
        <f t="shared" si="6"/>
        <v>0</v>
      </c>
    </row>
    <row r="31" spans="1:35" x14ac:dyDescent="0.35">
      <c r="A31" t="s">
        <v>22</v>
      </c>
      <c r="B31" s="2">
        <v>2.3487200000000001</v>
      </c>
      <c r="C31" s="24">
        <v>4.8984E-2</v>
      </c>
      <c r="D31" s="2">
        <v>1.03728</v>
      </c>
      <c r="E31" s="3">
        <v>3.1264E-2</v>
      </c>
      <c r="F31" s="2">
        <v>0.62012299999999998</v>
      </c>
      <c r="G31" s="2"/>
      <c r="H31" s="2"/>
      <c r="I31" s="2">
        <v>0.72452899999999998</v>
      </c>
      <c r="J31" s="2">
        <v>0.99442799999999998</v>
      </c>
      <c r="L31" s="24">
        <f t="shared" si="5"/>
        <v>0.82933257142857142</v>
      </c>
      <c r="M31" s="2">
        <f t="shared" si="6"/>
        <v>0.78311839916661774</v>
      </c>
    </row>
    <row r="32" spans="1:35" x14ac:dyDescent="0.35">
      <c r="A32" t="s">
        <v>23</v>
      </c>
      <c r="B32" s="2">
        <v>59.969700000000003</v>
      </c>
      <c r="C32" s="24">
        <v>64.786900000000003</v>
      </c>
      <c r="D32" s="2">
        <v>63.081000000000003</v>
      </c>
      <c r="E32" s="3">
        <v>64.533900000000003</v>
      </c>
      <c r="F32" s="2">
        <v>62.781100000000002</v>
      </c>
      <c r="G32" s="2"/>
      <c r="H32" s="2"/>
      <c r="I32" s="2">
        <v>62.148499999999999</v>
      </c>
      <c r="J32" s="2">
        <v>62.778500000000001</v>
      </c>
      <c r="L32" s="24">
        <f t="shared" si="5"/>
        <v>62.868514285714291</v>
      </c>
      <c r="M32" s="2">
        <f t="shared" si="6"/>
        <v>1.6039613549257472</v>
      </c>
    </row>
    <row r="33" spans="1:13" x14ac:dyDescent="0.35">
      <c r="A33" t="s">
        <v>24</v>
      </c>
      <c r="B33" s="2">
        <v>35.802399999999999</v>
      </c>
      <c r="C33" s="24">
        <v>33.871000000000002</v>
      </c>
      <c r="D33" s="2">
        <v>33.987499999999997</v>
      </c>
      <c r="E33" s="24">
        <v>34.0182</v>
      </c>
      <c r="F33" s="2">
        <v>34.189599999999999</v>
      </c>
      <c r="G33" s="2"/>
      <c r="H33" s="2"/>
      <c r="I33" s="2">
        <v>33.804299999999998</v>
      </c>
      <c r="J33" s="2">
        <v>33.431899999999999</v>
      </c>
      <c r="L33" s="24">
        <f t="shared" si="5"/>
        <v>34.157842857142853</v>
      </c>
      <c r="M33" s="2">
        <f t="shared" si="6"/>
        <v>0.76249130455619585</v>
      </c>
    </row>
    <row r="34" spans="1:13" x14ac:dyDescent="0.35">
      <c r="A34" t="s">
        <v>33</v>
      </c>
      <c r="B34" s="2">
        <v>32.5</v>
      </c>
      <c r="C34" s="24">
        <v>33.700000000000003</v>
      </c>
      <c r="D34" s="2">
        <v>31.9</v>
      </c>
      <c r="E34" s="3">
        <v>31.57</v>
      </c>
      <c r="F34" s="2">
        <v>31.53</v>
      </c>
      <c r="G34" s="2"/>
      <c r="H34" s="2"/>
      <c r="I34" s="2">
        <v>31.29</v>
      </c>
      <c r="J34" s="2">
        <v>31.56</v>
      </c>
      <c r="L34" s="3">
        <f t="shared" si="5"/>
        <v>32.007142857142853</v>
      </c>
      <c r="M34" s="3">
        <f t="shared" si="6"/>
        <v>0.84193654324844736</v>
      </c>
    </row>
    <row r="35" spans="1:13" x14ac:dyDescent="0.35">
      <c r="A35" t="s">
        <v>34</v>
      </c>
      <c r="B35" s="2">
        <v>3.7</v>
      </c>
      <c r="C35" s="24">
        <v>0.2</v>
      </c>
      <c r="D35" s="2">
        <v>2.4</v>
      </c>
      <c r="E35" s="3">
        <v>2.72</v>
      </c>
      <c r="F35" s="2">
        <v>2.96</v>
      </c>
      <c r="G35" s="2"/>
      <c r="H35" s="2"/>
      <c r="I35" s="2">
        <v>2.79</v>
      </c>
      <c r="J35" s="2">
        <v>2.08</v>
      </c>
      <c r="L35" s="3">
        <f t="shared" si="5"/>
        <v>2.4071428571428575</v>
      </c>
      <c r="M35" s="3">
        <f t="shared" si="6"/>
        <v>1.0954559824674881</v>
      </c>
    </row>
    <row r="36" spans="1:13" x14ac:dyDescent="0.35">
      <c r="A36" t="s">
        <v>25</v>
      </c>
      <c r="B36" s="2">
        <v>0</v>
      </c>
      <c r="C36" s="24">
        <v>7.1199999999999996E-4</v>
      </c>
      <c r="D36" s="2">
        <v>0</v>
      </c>
      <c r="E36" s="3">
        <v>0</v>
      </c>
      <c r="F36" s="2">
        <v>0</v>
      </c>
      <c r="G36" s="2"/>
      <c r="H36" s="2"/>
      <c r="I36" s="2">
        <v>0</v>
      </c>
      <c r="J36" s="2">
        <v>0</v>
      </c>
      <c r="L36" s="24">
        <f t="shared" si="5"/>
        <v>1.0171428571428571E-4</v>
      </c>
      <c r="M36" s="2">
        <f t="shared" si="6"/>
        <v>2.6911070478256974E-4</v>
      </c>
    </row>
    <row r="37" spans="1:13" x14ac:dyDescent="0.35">
      <c r="A37" t="s">
        <v>26</v>
      </c>
      <c r="B37" s="2">
        <v>2.7866999999999999E-2</v>
      </c>
      <c r="C37" s="24">
        <v>0.18265600000000001</v>
      </c>
      <c r="D37" s="2">
        <v>9.7331000000000001E-2</v>
      </c>
      <c r="E37" s="3">
        <v>7.1994000000000002E-2</v>
      </c>
      <c r="F37" s="2">
        <v>4.9230000000000003E-2</v>
      </c>
      <c r="G37" s="2"/>
      <c r="H37" s="2"/>
      <c r="I37" s="2">
        <v>7.6378000000000001E-2</v>
      </c>
      <c r="J37" s="2">
        <v>2.2776000000000001E-2</v>
      </c>
      <c r="L37" s="24">
        <f t="shared" si="5"/>
        <v>7.5461714285714285E-2</v>
      </c>
      <c r="M37" s="2">
        <f t="shared" si="6"/>
        <v>5.4330607275317321E-2</v>
      </c>
    </row>
    <row r="38" spans="1:13" x14ac:dyDescent="0.35">
      <c r="A38" t="s">
        <v>27</v>
      </c>
      <c r="B38" s="2">
        <v>6.4796000000000006E-2</v>
      </c>
      <c r="C38" s="24">
        <v>8.4455000000000002E-2</v>
      </c>
      <c r="D38" s="2">
        <v>0.15290799999999999</v>
      </c>
      <c r="E38" s="3">
        <v>8.4061999999999998E-2</v>
      </c>
      <c r="F38" s="2">
        <v>0.13422100000000001</v>
      </c>
      <c r="G38" s="2"/>
      <c r="H38" s="2"/>
      <c r="I38" s="2">
        <v>0.118175</v>
      </c>
      <c r="J38" s="2">
        <v>0.14369699999999999</v>
      </c>
      <c r="L38" s="24">
        <f t="shared" si="5"/>
        <v>0.11175914285714286</v>
      </c>
      <c r="M38" s="2">
        <f t="shared" si="6"/>
        <v>3.410067970695288E-2</v>
      </c>
    </row>
    <row r="39" spans="1:13" x14ac:dyDescent="0.35">
      <c r="A39" t="s">
        <v>28</v>
      </c>
      <c r="B39" s="2">
        <v>0</v>
      </c>
      <c r="C39" s="24">
        <v>0</v>
      </c>
      <c r="D39" s="2">
        <v>0</v>
      </c>
      <c r="E39" s="3">
        <v>5.5800000000000001E-4</v>
      </c>
      <c r="F39" s="2">
        <v>8.6580000000000008E-3</v>
      </c>
      <c r="G39" s="2"/>
      <c r="H39" s="2"/>
      <c r="I39" s="2">
        <v>7.3639999999999999E-3</v>
      </c>
      <c r="J39" s="2">
        <v>1.2453000000000001E-2</v>
      </c>
      <c r="L39" s="24">
        <f t="shared" si="5"/>
        <v>4.1475714285714293E-3</v>
      </c>
      <c r="M39" s="2">
        <f t="shared" si="6"/>
        <v>5.2307040908193504E-3</v>
      </c>
    </row>
    <row r="40" spans="1:13" x14ac:dyDescent="0.35">
      <c r="A40" t="s">
        <v>29</v>
      </c>
      <c r="B40" s="2">
        <v>0.126385</v>
      </c>
      <c r="C40" s="24">
        <v>2.4489E-2</v>
      </c>
      <c r="D40" s="2">
        <v>2.3369999999999998E-2</v>
      </c>
      <c r="E40" s="3">
        <v>7.0348999999999995E-2</v>
      </c>
      <c r="F40" s="2">
        <v>6.4139000000000002E-2</v>
      </c>
      <c r="G40" s="2"/>
      <c r="H40" s="2"/>
      <c r="I40" s="2">
        <v>1.5056E-2</v>
      </c>
      <c r="J40" s="2">
        <v>8.1679000000000002E-2</v>
      </c>
      <c r="L40" s="24">
        <f t="shared" si="5"/>
        <v>5.7923857142857145E-2</v>
      </c>
      <c r="M40" s="2">
        <f t="shared" si="6"/>
        <v>3.998699572122822E-2</v>
      </c>
    </row>
    <row r="41" spans="1:13" x14ac:dyDescent="0.35">
      <c r="A41" t="s">
        <v>30</v>
      </c>
      <c r="B41" s="2">
        <v>7.4876999999999999E-2</v>
      </c>
      <c r="C41" s="24">
        <v>2.5447999999999998E-2</v>
      </c>
      <c r="D41" s="2">
        <v>2.6540000000000001E-3</v>
      </c>
      <c r="E41" s="3">
        <v>0</v>
      </c>
      <c r="F41" s="2">
        <v>2.4747999999999999E-2</v>
      </c>
      <c r="G41" s="2"/>
      <c r="H41" s="2"/>
      <c r="I41" s="2">
        <v>3.7200000000000002E-3</v>
      </c>
      <c r="J41" s="2">
        <v>1.7214E-2</v>
      </c>
      <c r="L41" s="24">
        <f t="shared" si="5"/>
        <v>2.1237285714285715E-2</v>
      </c>
      <c r="M41" s="2">
        <f t="shared" si="6"/>
        <v>2.5905845921427882E-2</v>
      </c>
    </row>
    <row r="42" spans="1:13" x14ac:dyDescent="0.35">
      <c r="A42" t="s">
        <v>31</v>
      </c>
      <c r="B42" s="2">
        <v>5.3109999999999997E-3</v>
      </c>
      <c r="C42" s="24">
        <v>0.69799199999999995</v>
      </c>
      <c r="D42" s="2">
        <v>1.9626000000000001E-2</v>
      </c>
      <c r="E42" s="3">
        <v>4.1430000000000002E-2</v>
      </c>
      <c r="F42" s="2">
        <v>1.1316E-2</v>
      </c>
      <c r="G42" s="2"/>
      <c r="H42" s="2"/>
      <c r="I42" s="2">
        <v>1.0956E-2</v>
      </c>
      <c r="J42" s="2">
        <v>0</v>
      </c>
      <c r="L42" s="24">
        <f t="shared" si="5"/>
        <v>0.11237585714285712</v>
      </c>
      <c r="M42" s="2">
        <f t="shared" si="6"/>
        <v>0.25857700866887384</v>
      </c>
    </row>
    <row r="43" spans="1:13" x14ac:dyDescent="0.35">
      <c r="B43" s="2">
        <f>SUM(B28:B32,B34:B42)</f>
        <v>99.102423000000016</v>
      </c>
      <c r="C43" s="2">
        <f>SUM(C28:C32,C34:C42)</f>
        <v>99.780795999999995</v>
      </c>
      <c r="D43" s="2">
        <f>SUM(D28:D32,D34:D42)</f>
        <v>98.987167000000014</v>
      </c>
      <c r="E43" s="3">
        <f>SUM(E28:E32,E34:E42)</f>
        <v>99.184248999999994</v>
      </c>
      <c r="F43" s="24">
        <f>SUM(F28:F32,F34:F42)</f>
        <v>98.310842999999977</v>
      </c>
      <c r="G43" s="24"/>
      <c r="H43" s="2"/>
      <c r="I43" s="2">
        <f t="shared" ref="I43:J43" si="7">SUM(I28:I32,I34:I42)</f>
        <v>97.333845999999994</v>
      </c>
      <c r="J43" s="2">
        <f t="shared" si="7"/>
        <v>97.920375999999976</v>
      </c>
    </row>
    <row r="44" spans="1:13" x14ac:dyDescent="0.35">
      <c r="E44" s="1" t="s">
        <v>79</v>
      </c>
    </row>
    <row r="46" spans="1:13" x14ac:dyDescent="0.35">
      <c r="A46" t="s">
        <v>81</v>
      </c>
    </row>
    <row r="47" spans="1:13" x14ac:dyDescent="0.35">
      <c r="A47" t="s">
        <v>39</v>
      </c>
      <c r="B47" s="6" t="s">
        <v>41</v>
      </c>
    </row>
    <row r="48" spans="1:13" x14ac:dyDescent="0.35">
      <c r="B48" s="11">
        <v>279</v>
      </c>
      <c r="C48" s="11">
        <v>95</v>
      </c>
      <c r="D48" s="11">
        <v>282</v>
      </c>
    </row>
    <row r="49" spans="1:7" x14ac:dyDescent="0.35">
      <c r="A49" t="s">
        <v>19</v>
      </c>
      <c r="B49" s="2">
        <v>0.78464999999999996</v>
      </c>
      <c r="C49" s="2">
        <v>0.80128100000000002</v>
      </c>
      <c r="D49" s="2">
        <v>0.77027800000000002</v>
      </c>
      <c r="E49" s="3">
        <f>AVERAGE(B49:D49)</f>
        <v>0.78540299999999996</v>
      </c>
      <c r="F49" s="2">
        <f>STDEV(B49:D49)</f>
        <v>1.5515210568986814E-2</v>
      </c>
    </row>
    <row r="50" spans="1:7" x14ac:dyDescent="0.35">
      <c r="A50" t="s">
        <v>20</v>
      </c>
      <c r="B50" s="2">
        <v>0.53046400000000005</v>
      </c>
      <c r="C50" s="2">
        <v>0.29811100000000001</v>
      </c>
      <c r="D50" s="2">
        <v>0.96492299999999998</v>
      </c>
      <c r="E50" s="3">
        <f t="shared" ref="E50:E63" si="8">AVERAGE(B50:D50)</f>
        <v>0.59783266666666668</v>
      </c>
      <c r="F50" s="2">
        <f t="shared" ref="F50:F63" si="9">STDEV(B50:D50)</f>
        <v>0.33847224963404798</v>
      </c>
    </row>
    <row r="51" spans="1:7" x14ac:dyDescent="0.35">
      <c r="A51" t="s">
        <v>21</v>
      </c>
      <c r="B51" s="2">
        <v>13.672000000000001</v>
      </c>
      <c r="C51" s="2">
        <v>13.797599999999999</v>
      </c>
      <c r="D51" s="2">
        <v>13.642300000000001</v>
      </c>
      <c r="E51" s="3">
        <f t="shared" si="8"/>
        <v>13.703966666666666</v>
      </c>
      <c r="F51" s="2">
        <f t="shared" si="9"/>
        <v>8.2437390384055745E-2</v>
      </c>
    </row>
    <row r="52" spans="1:7" x14ac:dyDescent="0.35">
      <c r="A52" t="s">
        <v>22</v>
      </c>
      <c r="B52" s="2">
        <v>1.0595399999999999</v>
      </c>
      <c r="C52" s="2">
        <v>1.1705700000000001</v>
      </c>
      <c r="D52" s="2">
        <v>1.0922499999999999</v>
      </c>
      <c r="E52" s="3">
        <f t="shared" si="8"/>
        <v>1.1074533333333332</v>
      </c>
      <c r="F52" s="2">
        <f t="shared" si="9"/>
        <v>5.7054984298773974E-2</v>
      </c>
    </row>
    <row r="53" spans="1:7" x14ac:dyDescent="0.35">
      <c r="A53" t="s">
        <v>23</v>
      </c>
      <c r="B53" s="2">
        <v>0.49179</v>
      </c>
      <c r="C53" s="2">
        <v>0.15030299999999999</v>
      </c>
      <c r="D53" s="27">
        <v>2.4141300000000001</v>
      </c>
      <c r="E53" s="3">
        <f t="shared" si="8"/>
        <v>1.0187410000000001</v>
      </c>
      <c r="F53" s="2">
        <f t="shared" si="9"/>
        <v>1.2204450781509997</v>
      </c>
      <c r="G53" t="s">
        <v>82</v>
      </c>
    </row>
    <row r="54" spans="1:7" x14ac:dyDescent="0.35">
      <c r="A54" t="s">
        <v>24</v>
      </c>
      <c r="B54" s="2">
        <v>79.230500000000006</v>
      </c>
      <c r="C54" s="2">
        <v>76.958600000000004</v>
      </c>
      <c r="D54" s="2">
        <v>79.115799999999993</v>
      </c>
      <c r="E54" s="3">
        <f t="shared" si="8"/>
        <v>78.434966666666654</v>
      </c>
      <c r="F54" s="2">
        <f t="shared" si="9"/>
        <v>1.2798566026447369</v>
      </c>
    </row>
    <row r="55" spans="1:7" x14ac:dyDescent="0.35">
      <c r="A55" t="s">
        <v>33</v>
      </c>
      <c r="B55" s="2">
        <v>56.83</v>
      </c>
      <c r="C55" s="2">
        <v>56.56</v>
      </c>
      <c r="D55" s="2">
        <v>58.31</v>
      </c>
      <c r="E55" s="3">
        <v>57.28</v>
      </c>
      <c r="F55" s="2"/>
    </row>
    <row r="56" spans="1:7" x14ac:dyDescent="0.35">
      <c r="A56" t="s">
        <v>34</v>
      </c>
      <c r="B56" s="2">
        <v>24.89</v>
      </c>
      <c r="C56" s="2">
        <v>22.67</v>
      </c>
      <c r="D56" s="2">
        <v>23.12</v>
      </c>
      <c r="E56" s="3">
        <v>23.51</v>
      </c>
      <c r="F56" s="2"/>
    </row>
    <row r="57" spans="1:7" x14ac:dyDescent="0.35">
      <c r="A57" t="s">
        <v>25</v>
      </c>
      <c r="B57" s="25">
        <v>0</v>
      </c>
      <c r="C57" s="2">
        <v>0</v>
      </c>
      <c r="D57" s="2">
        <v>0</v>
      </c>
      <c r="E57" s="3">
        <f t="shared" si="8"/>
        <v>0</v>
      </c>
      <c r="F57" s="2">
        <f t="shared" si="9"/>
        <v>0</v>
      </c>
    </row>
    <row r="58" spans="1:7" x14ac:dyDescent="0.35">
      <c r="A58" t="s">
        <v>26</v>
      </c>
      <c r="B58" s="25">
        <v>0.11858100000000001</v>
      </c>
      <c r="C58" s="2">
        <v>0.11680500000000001</v>
      </c>
      <c r="D58" s="2">
        <v>1.6299999999999999E-3</v>
      </c>
      <c r="E58" s="3">
        <f t="shared" si="8"/>
        <v>7.900533333333333E-2</v>
      </c>
      <c r="F58" s="2">
        <f t="shared" si="9"/>
        <v>6.7014887900625E-2</v>
      </c>
    </row>
    <row r="59" spans="1:7" x14ac:dyDescent="0.35">
      <c r="A59" t="s">
        <v>27</v>
      </c>
      <c r="B59" s="25">
        <v>0.150953</v>
      </c>
      <c r="C59" s="2">
        <v>0.13614699999999999</v>
      </c>
      <c r="D59" s="2">
        <v>0.183035</v>
      </c>
      <c r="E59" s="3">
        <f t="shared" si="8"/>
        <v>0.15671166666666667</v>
      </c>
      <c r="F59" s="2">
        <f t="shared" si="9"/>
        <v>2.3968579793832778E-2</v>
      </c>
    </row>
    <row r="60" spans="1:7" x14ac:dyDescent="0.35">
      <c r="A60" t="s">
        <v>28</v>
      </c>
      <c r="B60" s="2">
        <v>5.2940000000000001E-3</v>
      </c>
      <c r="C60" s="2">
        <v>2.4556999999999999E-2</v>
      </c>
      <c r="D60" s="2">
        <v>4.1790000000000004E-3</v>
      </c>
      <c r="E60" s="3">
        <f t="shared" si="8"/>
        <v>1.1343333333333332E-2</v>
      </c>
      <c r="F60" s="2">
        <f t="shared" si="9"/>
        <v>1.1456943149607287E-2</v>
      </c>
    </row>
    <row r="61" spans="1:7" x14ac:dyDescent="0.35">
      <c r="A61" t="s">
        <v>29</v>
      </c>
      <c r="B61" s="2">
        <v>0.12634500000000001</v>
      </c>
      <c r="C61" s="2">
        <v>0.36085299999999998</v>
      </c>
      <c r="D61" s="2">
        <v>0.111622</v>
      </c>
      <c r="E61" s="3">
        <f t="shared" si="8"/>
        <v>0.19960666666666668</v>
      </c>
      <c r="F61" s="2">
        <f t="shared" si="9"/>
        <v>0.13983732224386067</v>
      </c>
    </row>
    <row r="62" spans="1:7" x14ac:dyDescent="0.35">
      <c r="A62" t="s">
        <v>30</v>
      </c>
      <c r="B62" s="2">
        <v>0.22551299999999999</v>
      </c>
      <c r="C62" s="2">
        <v>0.98207699999999998</v>
      </c>
      <c r="D62" s="2">
        <v>0.220466</v>
      </c>
      <c r="E62" s="3">
        <f t="shared" si="8"/>
        <v>0.47601866666666665</v>
      </c>
      <c r="F62" s="2">
        <f t="shared" si="9"/>
        <v>0.43826663756705614</v>
      </c>
    </row>
    <row r="63" spans="1:7" x14ac:dyDescent="0.35">
      <c r="A63" t="s">
        <v>31</v>
      </c>
      <c r="B63" s="2">
        <v>2.4913999999999999E-2</v>
      </c>
      <c r="C63" s="2">
        <v>3.7796999999999997E-2</v>
      </c>
      <c r="D63" s="2">
        <v>3.9955999999999998E-2</v>
      </c>
      <c r="E63" s="3">
        <f t="shared" si="8"/>
        <v>3.4222333333333327E-2</v>
      </c>
      <c r="F63" s="2">
        <f t="shared" si="9"/>
        <v>8.1332110714854629E-3</v>
      </c>
    </row>
    <row r="64" spans="1:7" x14ac:dyDescent="0.35">
      <c r="B64" s="2">
        <f t="shared" ref="B64:E64" si="10">SUM(B49:B53,B55:B63)</f>
        <v>98.910044000000013</v>
      </c>
      <c r="C64" s="2">
        <f t="shared" si="10"/>
        <v>97.10610100000001</v>
      </c>
      <c r="D64" s="2">
        <f t="shared" si="10"/>
        <v>100.87476900000001</v>
      </c>
      <c r="E64" s="3">
        <f t="shared" si="10"/>
        <v>98.960304666666659</v>
      </c>
    </row>
    <row r="66" spans="1:16" x14ac:dyDescent="0.35">
      <c r="A66" t="s">
        <v>83</v>
      </c>
    </row>
    <row r="67" spans="1:16" x14ac:dyDescent="0.35">
      <c r="A67" t="s">
        <v>39</v>
      </c>
      <c r="B67" s="6" t="s">
        <v>58</v>
      </c>
    </row>
    <row r="68" spans="1:16" x14ac:dyDescent="0.35">
      <c r="B68">
        <v>126</v>
      </c>
      <c r="C68">
        <v>132</v>
      </c>
      <c r="D68">
        <v>149</v>
      </c>
      <c r="E68">
        <v>150</v>
      </c>
      <c r="F68">
        <v>151</v>
      </c>
      <c r="G68">
        <v>152</v>
      </c>
      <c r="H68">
        <v>153</v>
      </c>
      <c r="I68">
        <v>154</v>
      </c>
      <c r="J68">
        <v>155</v>
      </c>
      <c r="K68">
        <v>156</v>
      </c>
      <c r="L68">
        <v>157</v>
      </c>
      <c r="M68">
        <v>158</v>
      </c>
      <c r="N68" t="s">
        <v>16</v>
      </c>
      <c r="O68" t="s">
        <v>17</v>
      </c>
    </row>
    <row r="69" spans="1:16" x14ac:dyDescent="0.35">
      <c r="A69" s="7" t="s">
        <v>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 s="2">
        <f>AVERAGE(B69:M69)</f>
        <v>0</v>
      </c>
      <c r="O69" s="2">
        <f>STDEV(B69:M69)</f>
        <v>0</v>
      </c>
      <c r="P69">
        <f>COUNT(B69:M69)</f>
        <v>12</v>
      </c>
    </row>
    <row r="70" spans="1:16" x14ac:dyDescent="0.35">
      <c r="A70" s="7" t="s">
        <v>2</v>
      </c>
      <c r="B70">
        <v>5.2800000000000004E-4</v>
      </c>
      <c r="C70">
        <v>0</v>
      </c>
      <c r="D70">
        <v>0</v>
      </c>
      <c r="E70">
        <v>5.8830000000000002E-3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9.19E-4</v>
      </c>
      <c r="N70" s="2">
        <f t="shared" ref="N70:N84" si="11">AVERAGE(B70:M70)</f>
        <v>6.1083333333333335E-4</v>
      </c>
      <c r="O70" s="2">
        <f t="shared" ref="O70:O84" si="12">STDEV(B70:M70)</f>
        <v>1.6856513622785455E-3</v>
      </c>
    </row>
    <row r="71" spans="1:16" x14ac:dyDescent="0.35">
      <c r="A71" s="8" t="s">
        <v>3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 s="2">
        <f t="shared" si="11"/>
        <v>0</v>
      </c>
      <c r="O71" s="2">
        <f t="shared" si="12"/>
        <v>0</v>
      </c>
    </row>
    <row r="72" spans="1:16" x14ac:dyDescent="0.35">
      <c r="A72" s="7" t="s">
        <v>4</v>
      </c>
      <c r="B72">
        <v>0</v>
      </c>
      <c r="C72">
        <v>0</v>
      </c>
      <c r="D72">
        <v>0</v>
      </c>
      <c r="E72">
        <v>4.6299999999999998E-4</v>
      </c>
      <c r="F72">
        <v>0</v>
      </c>
      <c r="G72">
        <v>0</v>
      </c>
      <c r="H72">
        <v>0</v>
      </c>
      <c r="I72">
        <v>5.6639999999999998E-3</v>
      </c>
      <c r="J72">
        <v>5.9789999999999999E-3</v>
      </c>
      <c r="K72">
        <v>1.4109999999999999E-3</v>
      </c>
      <c r="L72">
        <v>7.2420000000000002E-3</v>
      </c>
      <c r="M72">
        <v>0</v>
      </c>
      <c r="N72" s="2">
        <f t="shared" si="11"/>
        <v>1.7299166666666667E-3</v>
      </c>
      <c r="O72" s="2">
        <f t="shared" si="12"/>
        <v>2.8053496122532927E-3</v>
      </c>
    </row>
    <row r="73" spans="1:16" x14ac:dyDescent="0.35">
      <c r="A73" s="7" t="s">
        <v>5</v>
      </c>
      <c r="B73">
        <v>2.13E-4</v>
      </c>
      <c r="C73">
        <v>4.5570000000000003E-3</v>
      </c>
      <c r="D73">
        <v>0.53055200000000002</v>
      </c>
      <c r="E73">
        <v>0.43950299999999998</v>
      </c>
      <c r="F73">
        <v>0.66479600000000005</v>
      </c>
      <c r="G73">
        <v>0.303392</v>
      </c>
      <c r="H73">
        <v>0.22974900000000001</v>
      </c>
      <c r="I73">
        <v>3.5014000000000003E-2</v>
      </c>
      <c r="J73">
        <v>6.4700000000000001E-4</v>
      </c>
      <c r="K73">
        <v>2.8029999999999999E-3</v>
      </c>
      <c r="L73">
        <v>3.042E-3</v>
      </c>
      <c r="M73">
        <v>4.2700000000000002E-4</v>
      </c>
      <c r="N73" s="24">
        <f t="shared" si="11"/>
        <v>0.18455791666666668</v>
      </c>
      <c r="O73" s="24">
        <f t="shared" si="12"/>
        <v>0.24382526345108782</v>
      </c>
    </row>
    <row r="74" spans="1:16" x14ac:dyDescent="0.35">
      <c r="A74" s="7" t="s">
        <v>6</v>
      </c>
      <c r="B74">
        <v>79.684299999999993</v>
      </c>
      <c r="C74">
        <v>79.669600000000003</v>
      </c>
      <c r="D74">
        <v>81.794899999999998</v>
      </c>
      <c r="E74">
        <v>82.836699999999993</v>
      </c>
      <c r="F74">
        <v>81.023700000000005</v>
      </c>
      <c r="G74">
        <v>80.485299999999995</v>
      </c>
      <c r="H74">
        <v>80.561899999999994</v>
      </c>
      <c r="I74">
        <v>80.255499999999998</v>
      </c>
      <c r="J74">
        <v>80.894499999999994</v>
      </c>
      <c r="K74">
        <v>80.710400000000007</v>
      </c>
      <c r="L74">
        <v>80.914699999999996</v>
      </c>
      <c r="M74">
        <v>80.586799999999997</v>
      </c>
      <c r="N74" s="3">
        <f t="shared" si="11"/>
        <v>80.784858333333347</v>
      </c>
      <c r="O74" s="3">
        <f t="shared" si="12"/>
        <v>0.86527088187176981</v>
      </c>
    </row>
    <row r="75" spans="1:16" x14ac:dyDescent="0.35">
      <c r="A75" s="7" t="s">
        <v>7</v>
      </c>
      <c r="B75">
        <v>0.69418599999999997</v>
      </c>
      <c r="C75">
        <v>0.66666899999999996</v>
      </c>
      <c r="D75">
        <v>0.68417799999999995</v>
      </c>
      <c r="E75">
        <v>0.69243500000000002</v>
      </c>
      <c r="F75">
        <v>0.63800999999999997</v>
      </c>
      <c r="G75">
        <v>0.69494500000000003</v>
      </c>
      <c r="H75">
        <v>0.66368899999999997</v>
      </c>
      <c r="I75">
        <v>0.69653100000000001</v>
      </c>
      <c r="J75">
        <v>0.67598199999999997</v>
      </c>
      <c r="K75">
        <v>0.67267600000000005</v>
      </c>
      <c r="L75">
        <v>0.68544000000000005</v>
      </c>
      <c r="M75">
        <v>0.66658700000000004</v>
      </c>
      <c r="N75" s="3">
        <f t="shared" si="11"/>
        <v>0.67761066666666669</v>
      </c>
      <c r="O75" s="3">
        <f t="shared" si="12"/>
        <v>1.728809200436866E-2</v>
      </c>
    </row>
    <row r="76" spans="1:16" x14ac:dyDescent="0.35">
      <c r="A76" s="7" t="s">
        <v>8</v>
      </c>
      <c r="B76">
        <v>20.6858</v>
      </c>
      <c r="C76">
        <v>19.943300000000001</v>
      </c>
      <c r="D76">
        <v>19.414200000000001</v>
      </c>
      <c r="E76">
        <v>17.939</v>
      </c>
      <c r="F76">
        <v>19.335000000000001</v>
      </c>
      <c r="G76">
        <v>20.054500000000001</v>
      </c>
      <c r="H76">
        <v>19.5883</v>
      </c>
      <c r="I76">
        <v>20.060300000000002</v>
      </c>
      <c r="J76">
        <v>19.901800000000001</v>
      </c>
      <c r="K76">
        <v>19.772600000000001</v>
      </c>
      <c r="L76">
        <v>19.8065</v>
      </c>
      <c r="M76">
        <v>19.760899999999999</v>
      </c>
      <c r="N76" s="3">
        <f t="shared" si="11"/>
        <v>19.688516666666668</v>
      </c>
      <c r="O76" s="3">
        <f t="shared" si="12"/>
        <v>0.65188189509413075</v>
      </c>
    </row>
    <row r="77" spans="1:16" x14ac:dyDescent="0.35">
      <c r="A77" s="7" t="s">
        <v>9</v>
      </c>
      <c r="B77">
        <v>6.9170000000000004E-3</v>
      </c>
      <c r="C77">
        <v>0</v>
      </c>
      <c r="D77">
        <v>1.1683000000000001E-2</v>
      </c>
      <c r="E77">
        <v>1.3556E-2</v>
      </c>
      <c r="F77">
        <v>5.2300000000000003E-3</v>
      </c>
      <c r="G77">
        <v>7.6360000000000004E-3</v>
      </c>
      <c r="H77">
        <v>0</v>
      </c>
      <c r="I77">
        <v>0</v>
      </c>
      <c r="J77">
        <v>0</v>
      </c>
      <c r="K77">
        <v>5.2599999999999999E-3</v>
      </c>
      <c r="L77">
        <v>1.5169999999999999E-3</v>
      </c>
      <c r="M77">
        <v>0</v>
      </c>
      <c r="N77" s="2">
        <f t="shared" si="11"/>
        <v>4.3165833333333337E-3</v>
      </c>
      <c r="O77" s="2">
        <f t="shared" si="12"/>
        <v>4.8630153283054055E-3</v>
      </c>
    </row>
    <row r="78" spans="1:16" x14ac:dyDescent="0.35">
      <c r="A78" s="7" t="s">
        <v>44</v>
      </c>
      <c r="B78">
        <v>0</v>
      </c>
      <c r="C78">
        <v>4.4549999999999998E-3</v>
      </c>
      <c r="D78">
        <v>8.7229999999999999E-3</v>
      </c>
      <c r="E78">
        <v>0</v>
      </c>
      <c r="F78">
        <v>0</v>
      </c>
      <c r="G78">
        <v>5.6160000000000003E-3</v>
      </c>
      <c r="H78">
        <v>0</v>
      </c>
      <c r="I78">
        <v>9.4260000000000004E-3</v>
      </c>
      <c r="J78">
        <v>2.1789999999999999E-3</v>
      </c>
      <c r="K78">
        <v>4.4609999999999997E-3</v>
      </c>
      <c r="L78">
        <v>5.3899999999999998E-4</v>
      </c>
      <c r="M78">
        <v>1.2E-4</v>
      </c>
      <c r="N78" s="2">
        <f t="shared" si="11"/>
        <v>2.9599166666666667E-3</v>
      </c>
      <c r="O78" s="2">
        <f t="shared" si="12"/>
        <v>3.5180946407842909E-3</v>
      </c>
    </row>
    <row r="79" spans="1:16" x14ac:dyDescent="0.35">
      <c r="A79" s="7" t="s">
        <v>44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 s="2">
        <f t="shared" si="11"/>
        <v>0</v>
      </c>
      <c r="O79" s="2">
        <f t="shared" si="12"/>
        <v>0</v>
      </c>
    </row>
    <row r="80" spans="1:16" x14ac:dyDescent="0.35">
      <c r="A80" s="7" t="s">
        <v>10</v>
      </c>
      <c r="B80">
        <v>0</v>
      </c>
      <c r="C80">
        <v>0</v>
      </c>
      <c r="D80">
        <v>5.7089999999999997E-3</v>
      </c>
      <c r="E80">
        <v>4.6829999999999997E-3</v>
      </c>
      <c r="F80">
        <v>0</v>
      </c>
      <c r="G80">
        <v>0</v>
      </c>
      <c r="H80">
        <v>0</v>
      </c>
      <c r="I80">
        <v>2.5509999999999999E-3</v>
      </c>
      <c r="J80">
        <v>9.1799999999999998E-4</v>
      </c>
      <c r="K80">
        <v>0</v>
      </c>
      <c r="L80">
        <v>0</v>
      </c>
      <c r="M80">
        <v>4.08E-4</v>
      </c>
      <c r="N80" s="2">
        <f t="shared" si="11"/>
        <v>1.1890833333333332E-3</v>
      </c>
      <c r="O80" s="2">
        <f t="shared" si="12"/>
        <v>2.0242378794065293E-3</v>
      </c>
    </row>
    <row r="81" spans="1:15" x14ac:dyDescent="0.35">
      <c r="A81" s="7" t="s">
        <v>11</v>
      </c>
      <c r="B81">
        <v>8.6687E-2</v>
      </c>
      <c r="C81">
        <v>2.8496E-2</v>
      </c>
      <c r="D81">
        <v>0</v>
      </c>
      <c r="E81">
        <v>2.6699999999999998E-4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 s="2">
        <f t="shared" si="11"/>
        <v>9.6208333333333337E-3</v>
      </c>
      <c r="O81" s="2">
        <f t="shared" si="12"/>
        <v>2.5612504165076492E-2</v>
      </c>
    </row>
    <row r="82" spans="1:15" x14ac:dyDescent="0.35">
      <c r="A82" s="7" t="s">
        <v>45</v>
      </c>
      <c r="B82">
        <v>0</v>
      </c>
      <c r="C82">
        <v>0</v>
      </c>
      <c r="D82">
        <v>0</v>
      </c>
      <c r="E82">
        <v>0</v>
      </c>
      <c r="F82">
        <v>6.5510000000000004E-3</v>
      </c>
      <c r="G82">
        <v>9.5910000000000006E-3</v>
      </c>
      <c r="H82">
        <v>9.59E-4</v>
      </c>
      <c r="I82">
        <v>0</v>
      </c>
      <c r="J82">
        <v>1.1665999999999999E-2</v>
      </c>
      <c r="K82">
        <v>7.9900000000000001E-4</v>
      </c>
      <c r="L82">
        <v>0</v>
      </c>
      <c r="M82">
        <v>0</v>
      </c>
      <c r="N82" s="2">
        <f t="shared" si="11"/>
        <v>2.4638333333333335E-3</v>
      </c>
      <c r="O82" s="2">
        <f t="shared" si="12"/>
        <v>4.2609305819553576E-3</v>
      </c>
    </row>
    <row r="83" spans="1:15" x14ac:dyDescent="0.35">
      <c r="A83" s="7" t="s">
        <v>12</v>
      </c>
      <c r="B83">
        <v>6.9620000000000003E-3</v>
      </c>
      <c r="C83">
        <v>1.7340999999999999E-2</v>
      </c>
      <c r="D83">
        <v>0.180448</v>
      </c>
      <c r="E83">
        <v>0.17954899999999999</v>
      </c>
      <c r="F83">
        <v>0.168069</v>
      </c>
      <c r="G83">
        <v>0.151949</v>
      </c>
      <c r="H83">
        <v>0.153756</v>
      </c>
      <c r="I83">
        <v>0.17596000000000001</v>
      </c>
      <c r="J83">
        <v>0.121837</v>
      </c>
      <c r="K83">
        <v>6.4186000000000007E-2</v>
      </c>
      <c r="L83">
        <v>5.7266999999999998E-2</v>
      </c>
      <c r="M83">
        <v>7.6995999999999995E-2</v>
      </c>
      <c r="N83" s="2">
        <f t="shared" si="11"/>
        <v>0.11286000000000002</v>
      </c>
      <c r="O83" s="2">
        <f t="shared" si="12"/>
        <v>6.4954848372472604E-2</v>
      </c>
    </row>
    <row r="84" spans="1:15" x14ac:dyDescent="0.35">
      <c r="A84" s="7" t="s">
        <v>13</v>
      </c>
      <c r="B84">
        <v>0</v>
      </c>
      <c r="C84">
        <v>0</v>
      </c>
      <c r="D84">
        <v>1.7037E-2</v>
      </c>
      <c r="E84">
        <v>1.6327999999999999E-2</v>
      </c>
      <c r="F84">
        <v>3.6385000000000001E-2</v>
      </c>
      <c r="G84">
        <v>2.3990000000000001E-2</v>
      </c>
      <c r="H84">
        <v>1.516E-3</v>
      </c>
      <c r="I84">
        <v>2.1340999999999999E-2</v>
      </c>
      <c r="J84">
        <v>7.4530000000000004E-3</v>
      </c>
      <c r="K84">
        <v>3.15E-3</v>
      </c>
      <c r="L84">
        <v>2.7829999999999999E-3</v>
      </c>
      <c r="M84">
        <v>0</v>
      </c>
      <c r="N84" s="2">
        <f t="shared" si="11"/>
        <v>1.0831916666666669E-2</v>
      </c>
      <c r="O84" s="2">
        <f t="shared" si="12"/>
        <v>1.1981946984437828E-2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opLeftCell="A43" workbookViewId="0">
      <selection activeCell="R49" sqref="R49"/>
    </sheetView>
  </sheetViews>
  <sheetFormatPr defaultRowHeight="14.5" x14ac:dyDescent="0.35"/>
  <cols>
    <col min="1" max="1" width="14.453125" customWidth="1"/>
  </cols>
  <sheetData>
    <row r="1" spans="1:16" ht="15.5" x14ac:dyDescent="0.35">
      <c r="A1" s="5" t="s">
        <v>95</v>
      </c>
    </row>
    <row r="2" spans="1:16" x14ac:dyDescent="0.35">
      <c r="A2" s="1" t="s">
        <v>37</v>
      </c>
    </row>
    <row r="4" spans="1:16" x14ac:dyDescent="0.35">
      <c r="A4" s="1" t="s">
        <v>84</v>
      </c>
      <c r="D4" s="1"/>
      <c r="J4" s="1" t="s">
        <v>85</v>
      </c>
      <c r="O4" s="1"/>
    </row>
    <row r="5" spans="1:16" x14ac:dyDescent="0.35">
      <c r="A5" t="s">
        <v>39</v>
      </c>
      <c r="B5" s="6" t="s">
        <v>58</v>
      </c>
      <c r="D5" s="1"/>
      <c r="J5" s="6" t="s">
        <v>58</v>
      </c>
      <c r="O5" s="1"/>
    </row>
    <row r="6" spans="1:16" x14ac:dyDescent="0.35">
      <c r="B6" t="s">
        <v>86</v>
      </c>
      <c r="F6" t="s">
        <v>87</v>
      </c>
    </row>
    <row r="7" spans="1:16" x14ac:dyDescent="0.35">
      <c r="B7">
        <v>159</v>
      </c>
      <c r="C7">
        <v>160</v>
      </c>
      <c r="F7">
        <v>161</v>
      </c>
      <c r="K7">
        <v>169</v>
      </c>
      <c r="L7">
        <v>170</v>
      </c>
      <c r="M7">
        <v>171</v>
      </c>
      <c r="N7">
        <v>172</v>
      </c>
    </row>
    <row r="8" spans="1:16" x14ac:dyDescent="0.35">
      <c r="A8" t="s">
        <v>19</v>
      </c>
      <c r="B8" s="2">
        <v>12.254200000000001</v>
      </c>
      <c r="C8" s="2">
        <v>12.1516</v>
      </c>
      <c r="D8" s="3">
        <f>AVERAGE(B8:C8)</f>
        <v>12.2029</v>
      </c>
      <c r="E8" s="3">
        <f>STDEV(B8:C8)</f>
        <v>7.254915574974026E-2</v>
      </c>
      <c r="F8" s="28">
        <v>9.4385600000000007</v>
      </c>
      <c r="J8" t="s">
        <v>19</v>
      </c>
      <c r="K8" s="2">
        <v>3.80165</v>
      </c>
      <c r="L8" s="2">
        <v>3.5621100000000001</v>
      </c>
      <c r="M8" s="2">
        <v>3.8199900000000002</v>
      </c>
      <c r="N8" s="2">
        <v>3.62785</v>
      </c>
      <c r="O8" s="3">
        <f>AVERAGE(K8:N8)</f>
        <v>3.7029000000000001</v>
      </c>
      <c r="P8" s="3">
        <f>STDEV(K8:N8)</f>
        <v>0.12769228272165345</v>
      </c>
    </row>
    <row r="9" spans="1:16" x14ac:dyDescent="0.35">
      <c r="A9" t="s">
        <v>20</v>
      </c>
      <c r="B9" s="2">
        <v>2.7309999999999999E-3</v>
      </c>
      <c r="C9" s="2">
        <v>1.6293999999999999E-2</v>
      </c>
      <c r="D9" s="3">
        <f t="shared" ref="D9:D22" si="0">AVERAGE(B9:C9)</f>
        <v>9.5125000000000001E-3</v>
      </c>
      <c r="E9" s="3">
        <f t="shared" ref="E9:E22" si="1">STDEV(B9:C9)</f>
        <v>9.5904892732331434E-3</v>
      </c>
      <c r="F9" s="28">
        <v>0.59434399999999998</v>
      </c>
      <c r="J9" t="s">
        <v>20</v>
      </c>
      <c r="K9" s="2">
        <v>0.25677</v>
      </c>
      <c r="L9" s="2">
        <v>0.39201200000000003</v>
      </c>
      <c r="M9" s="2">
        <v>0.18484100000000001</v>
      </c>
      <c r="N9" s="2">
        <v>0.35540300000000002</v>
      </c>
      <c r="O9" s="3">
        <f t="shared" ref="O9:O22" si="2">AVERAGE(K9:N9)</f>
        <v>0.29725650000000003</v>
      </c>
      <c r="P9" s="3">
        <f t="shared" ref="P9:P22" si="3">STDEV(K9:N9)</f>
        <v>9.4226715187360657E-2</v>
      </c>
    </row>
    <row r="10" spans="1:16" x14ac:dyDescent="0.35">
      <c r="A10" t="s">
        <v>21</v>
      </c>
      <c r="B10" s="2">
        <v>39.468000000000004</v>
      </c>
      <c r="C10" s="2">
        <v>39.761699999999998</v>
      </c>
      <c r="D10" s="3">
        <f t="shared" si="0"/>
        <v>39.614850000000004</v>
      </c>
      <c r="E10" s="3">
        <f t="shared" si="1"/>
        <v>0.20767726163448483</v>
      </c>
      <c r="F10" s="28">
        <v>50.189399999999999</v>
      </c>
      <c r="J10" t="s">
        <v>21</v>
      </c>
      <c r="K10" s="2">
        <v>28.616199999999999</v>
      </c>
      <c r="L10" s="2">
        <v>27.281300000000002</v>
      </c>
      <c r="M10" s="2">
        <v>30.328099999999999</v>
      </c>
      <c r="N10" s="2">
        <v>27.7026</v>
      </c>
      <c r="O10" s="3">
        <f t="shared" si="2"/>
        <v>28.482050000000001</v>
      </c>
      <c r="P10" s="3">
        <f t="shared" si="3"/>
        <v>1.350955179370013</v>
      </c>
    </row>
    <row r="11" spans="1:16" x14ac:dyDescent="0.35">
      <c r="A11" t="s">
        <v>22</v>
      </c>
      <c r="B11" s="2">
        <v>5.2050999999999998</v>
      </c>
      <c r="C11" s="2">
        <v>5.7256600000000004</v>
      </c>
      <c r="D11" s="3">
        <f t="shared" si="0"/>
        <v>5.4653799999999997</v>
      </c>
      <c r="E11" s="3">
        <f t="shared" si="1"/>
        <v>0.3680915060144696</v>
      </c>
      <c r="F11" s="28">
        <v>7.6753600000000004</v>
      </c>
      <c r="J11" t="s">
        <v>22</v>
      </c>
      <c r="K11" s="2">
        <v>2.76206</v>
      </c>
      <c r="L11" s="2">
        <v>2.6814399999999998</v>
      </c>
      <c r="M11" s="2">
        <v>2.7316699999999998</v>
      </c>
      <c r="N11" s="2">
        <v>2.90388</v>
      </c>
      <c r="O11" s="3">
        <f t="shared" si="2"/>
        <v>2.7697624999999997</v>
      </c>
      <c r="P11" s="3">
        <f t="shared" si="3"/>
        <v>9.5391709763829491E-2</v>
      </c>
    </row>
    <row r="12" spans="1:16" x14ac:dyDescent="0.35">
      <c r="A12" t="s">
        <v>23</v>
      </c>
      <c r="B12" s="2">
        <v>1.2999999999999999E-4</v>
      </c>
      <c r="C12" s="2">
        <v>0</v>
      </c>
      <c r="D12" s="3">
        <f t="shared" si="0"/>
        <v>6.4999999999999994E-5</v>
      </c>
      <c r="E12" s="3">
        <f t="shared" si="1"/>
        <v>9.1923881554251168E-5</v>
      </c>
      <c r="F12" s="28">
        <v>0</v>
      </c>
      <c r="J12" t="s">
        <v>23</v>
      </c>
      <c r="K12" s="2">
        <v>8.7650000000000006E-2</v>
      </c>
      <c r="L12" s="2">
        <v>9.5521999999999996E-2</v>
      </c>
      <c r="M12" s="2">
        <v>7.0610000000000006E-2</v>
      </c>
      <c r="N12" s="2">
        <v>9.5054E-2</v>
      </c>
      <c r="O12" s="3">
        <f t="shared" si="2"/>
        <v>8.7209000000000009E-2</v>
      </c>
      <c r="P12" s="3">
        <f t="shared" si="3"/>
        <v>1.1638603524478302E-2</v>
      </c>
    </row>
    <row r="13" spans="1:16" x14ac:dyDescent="0.35">
      <c r="A13" t="s">
        <v>24</v>
      </c>
      <c r="B13" s="2">
        <v>30.141400000000001</v>
      </c>
      <c r="C13" s="2">
        <v>32.049399999999999</v>
      </c>
      <c r="D13" s="3">
        <f t="shared" si="0"/>
        <v>31.095399999999998</v>
      </c>
      <c r="E13" s="3">
        <f t="shared" si="1"/>
        <v>1.3491597385039309</v>
      </c>
      <c r="F13" s="28">
        <v>16.501000000000001</v>
      </c>
      <c r="J13" t="s">
        <v>24</v>
      </c>
      <c r="K13" s="2">
        <v>40.935400000000001</v>
      </c>
      <c r="L13" s="2">
        <v>44.289900000000003</v>
      </c>
      <c r="M13" s="2">
        <v>38.962400000000002</v>
      </c>
      <c r="N13" s="2">
        <v>43.570099999999996</v>
      </c>
      <c r="O13" s="3">
        <f t="shared" si="2"/>
        <v>41.939450000000001</v>
      </c>
      <c r="P13" s="3">
        <f t="shared" si="3"/>
        <v>2.4532004762486617</v>
      </c>
    </row>
    <row r="14" spans="1:16" x14ac:dyDescent="0.35">
      <c r="A14" t="s">
        <v>25</v>
      </c>
      <c r="B14" s="2">
        <v>1.6949999999999999E-3</v>
      </c>
      <c r="C14" s="2">
        <v>3.1982999999999998E-2</v>
      </c>
      <c r="D14" s="3">
        <f t="shared" si="0"/>
        <v>1.6839E-2</v>
      </c>
      <c r="E14" s="3">
        <f t="shared" si="1"/>
        <v>2.1416850188578147E-2</v>
      </c>
      <c r="F14" s="28">
        <v>0</v>
      </c>
      <c r="J14" t="s">
        <v>25</v>
      </c>
      <c r="K14" s="2">
        <v>0</v>
      </c>
      <c r="L14" s="2">
        <v>0</v>
      </c>
      <c r="M14" s="2">
        <v>0</v>
      </c>
      <c r="N14" s="2">
        <v>0</v>
      </c>
      <c r="O14" s="3">
        <f t="shared" si="2"/>
        <v>0</v>
      </c>
      <c r="P14" s="3">
        <f t="shared" si="3"/>
        <v>0</v>
      </c>
    </row>
    <row r="15" spans="1:16" x14ac:dyDescent="0.35">
      <c r="A15" t="s">
        <v>26</v>
      </c>
      <c r="B15" s="2">
        <v>0.582341</v>
      </c>
      <c r="C15" s="2">
        <v>0.13169800000000001</v>
      </c>
      <c r="D15" s="3">
        <f t="shared" si="0"/>
        <v>0.35701949999999999</v>
      </c>
      <c r="E15" s="3">
        <f t="shared" si="1"/>
        <v>0.31865272119424931</v>
      </c>
      <c r="F15" s="28">
        <v>0.12525600000000001</v>
      </c>
      <c r="J15" t="s">
        <v>26</v>
      </c>
      <c r="K15" s="2">
        <v>6.1115000000000003E-2</v>
      </c>
      <c r="L15" s="2">
        <v>3.6413000000000001E-2</v>
      </c>
      <c r="M15" s="2">
        <v>8.7720999999999993E-2</v>
      </c>
      <c r="N15" s="2">
        <v>0.120195</v>
      </c>
      <c r="O15" s="3">
        <f t="shared" si="2"/>
        <v>7.6360999999999998E-2</v>
      </c>
      <c r="P15" s="3">
        <f t="shared" si="3"/>
        <v>3.5957161437836914E-2</v>
      </c>
    </row>
    <row r="16" spans="1:16" x14ac:dyDescent="0.35">
      <c r="A16" t="s">
        <v>27</v>
      </c>
      <c r="B16" s="2">
        <v>0.616425</v>
      </c>
      <c r="C16" s="2">
        <v>0.72358500000000003</v>
      </c>
      <c r="D16" s="3">
        <f t="shared" si="0"/>
        <v>0.67000499999999996</v>
      </c>
      <c r="E16" s="3">
        <f t="shared" si="1"/>
        <v>7.5773562671950456E-2</v>
      </c>
      <c r="F16" s="28">
        <v>6.4753000000000005E-2</v>
      </c>
      <c r="J16" t="s">
        <v>27</v>
      </c>
      <c r="K16" s="2">
        <v>0.63942699999999997</v>
      </c>
      <c r="L16" s="2">
        <v>0.63462600000000002</v>
      </c>
      <c r="M16" s="2">
        <v>0.63717000000000001</v>
      </c>
      <c r="N16" s="2">
        <v>0.60435700000000003</v>
      </c>
      <c r="O16" s="3">
        <f t="shared" si="2"/>
        <v>0.62889499999999998</v>
      </c>
      <c r="P16" s="3">
        <f t="shared" si="3"/>
        <v>1.6475805028384281E-2</v>
      </c>
    </row>
    <row r="17" spans="1:17" x14ac:dyDescent="0.35">
      <c r="A17" t="s">
        <v>50</v>
      </c>
      <c r="B17" s="2">
        <v>4.3199999999999998E-4</v>
      </c>
      <c r="C17" s="2">
        <v>3.784E-3</v>
      </c>
      <c r="D17" s="3">
        <f t="shared" si="0"/>
        <v>2.1080000000000001E-3</v>
      </c>
      <c r="E17" s="3">
        <f t="shared" si="1"/>
        <v>2.3702219305373074E-3</v>
      </c>
      <c r="F17" s="28">
        <v>0</v>
      </c>
      <c r="J17" t="s">
        <v>50</v>
      </c>
      <c r="K17" s="2">
        <v>8.0859999999999994E-3</v>
      </c>
      <c r="L17" s="2">
        <v>3.2260000000000001E-3</v>
      </c>
      <c r="M17" s="2">
        <v>1.2265E-2</v>
      </c>
      <c r="N17" s="2">
        <v>1.2186000000000001E-2</v>
      </c>
      <c r="O17" s="3">
        <f t="shared" si="2"/>
        <v>8.9407500000000008E-3</v>
      </c>
      <c r="P17" s="3">
        <f t="shared" si="3"/>
        <v>4.2806249835742414E-3</v>
      </c>
    </row>
    <row r="18" spans="1:17" x14ac:dyDescent="0.35">
      <c r="A18" t="s">
        <v>28</v>
      </c>
      <c r="B18" s="2">
        <v>0.52725699999999998</v>
      </c>
      <c r="C18" s="2">
        <v>0.55364899999999995</v>
      </c>
      <c r="D18" s="3">
        <f t="shared" si="0"/>
        <v>0.54045299999999996</v>
      </c>
      <c r="E18" s="3">
        <f t="shared" si="1"/>
        <v>1.8661962169075341E-2</v>
      </c>
      <c r="F18" s="28">
        <v>0.52681599999999995</v>
      </c>
      <c r="J18" t="s">
        <v>28</v>
      </c>
      <c r="K18" s="2">
        <v>0.28701599999999999</v>
      </c>
      <c r="L18" s="2">
        <v>0.27653299999999997</v>
      </c>
      <c r="M18" s="2">
        <v>0.29950100000000002</v>
      </c>
      <c r="N18" s="2">
        <v>0.27118100000000001</v>
      </c>
      <c r="O18" s="3">
        <f t="shared" si="2"/>
        <v>0.28355775</v>
      </c>
      <c r="P18" s="3">
        <f t="shared" si="3"/>
        <v>1.2499036852893917E-2</v>
      </c>
    </row>
    <row r="19" spans="1:17" x14ac:dyDescent="0.35">
      <c r="A19" t="s">
        <v>29</v>
      </c>
      <c r="B19" s="2">
        <v>7.3699899999999996</v>
      </c>
      <c r="C19" s="2">
        <v>5.4302900000000003</v>
      </c>
      <c r="D19" s="3">
        <f t="shared" si="0"/>
        <v>6.4001400000000004</v>
      </c>
      <c r="E19" s="3">
        <f t="shared" si="1"/>
        <v>1.3715750234675399</v>
      </c>
      <c r="F19" s="28">
        <v>12.5684</v>
      </c>
      <c r="J19" t="s">
        <v>29</v>
      </c>
      <c r="K19" s="2">
        <v>11.513500000000001</v>
      </c>
      <c r="L19" s="2">
        <v>10.615600000000001</v>
      </c>
      <c r="M19" s="2">
        <v>11.793100000000001</v>
      </c>
      <c r="N19" s="2">
        <v>10.7171</v>
      </c>
      <c r="O19" s="3">
        <f t="shared" si="2"/>
        <v>11.159825000000001</v>
      </c>
      <c r="P19" s="3">
        <f t="shared" si="3"/>
        <v>0.58261179399322172</v>
      </c>
    </row>
    <row r="20" spans="1:17" x14ac:dyDescent="0.35">
      <c r="A20" t="s">
        <v>51</v>
      </c>
      <c r="B20" s="2">
        <v>4.803E-3</v>
      </c>
      <c r="C20" s="2">
        <v>1.1635E-2</v>
      </c>
      <c r="D20" s="3">
        <f t="shared" si="0"/>
        <v>8.2190000000000006E-3</v>
      </c>
      <c r="E20" s="3">
        <f t="shared" si="1"/>
        <v>4.8309535290664883E-3</v>
      </c>
      <c r="F20" s="28">
        <v>2.0337999999999998E-2</v>
      </c>
      <c r="J20" t="s">
        <v>51</v>
      </c>
      <c r="K20" s="2">
        <v>2.0659E-2</v>
      </c>
      <c r="L20" s="2">
        <v>2.0431999999999999E-2</v>
      </c>
      <c r="M20" s="2">
        <v>2.5267000000000001E-2</v>
      </c>
      <c r="N20" s="2">
        <v>2.4593E-2</v>
      </c>
      <c r="O20" s="3">
        <f t="shared" si="2"/>
        <v>2.2737750000000001E-2</v>
      </c>
      <c r="P20" s="3">
        <f t="shared" si="3"/>
        <v>2.5479889292014868E-3</v>
      </c>
    </row>
    <row r="21" spans="1:17" x14ac:dyDescent="0.35">
      <c r="A21" t="s">
        <v>30</v>
      </c>
      <c r="B21" s="2">
        <v>3.82551</v>
      </c>
      <c r="C21" s="2">
        <v>3.4087999999999998</v>
      </c>
      <c r="D21" s="3">
        <f t="shared" si="0"/>
        <v>3.6171549999999999</v>
      </c>
      <c r="E21" s="3">
        <f t="shared" si="1"/>
        <v>0.29465846678824631</v>
      </c>
      <c r="F21" s="28">
        <v>2.2866499999999998</v>
      </c>
      <c r="J21" t="s">
        <v>30</v>
      </c>
      <c r="K21" s="2">
        <v>9.3999000000000006</v>
      </c>
      <c r="L21" s="2">
        <v>8.8144200000000001</v>
      </c>
      <c r="M21" s="2">
        <v>10.053800000000001</v>
      </c>
      <c r="N21" s="2">
        <v>9.0941500000000008</v>
      </c>
      <c r="O21" s="3">
        <f t="shared" si="2"/>
        <v>9.3405675000000006</v>
      </c>
      <c r="P21" s="3">
        <f t="shared" si="3"/>
        <v>0.53221979190149149</v>
      </c>
    </row>
    <row r="22" spans="1:17" x14ac:dyDescent="0.35">
      <c r="A22" t="s">
        <v>31</v>
      </c>
      <c r="B22" s="2">
        <v>0</v>
      </c>
      <c r="C22" s="2">
        <v>0</v>
      </c>
      <c r="D22" s="3">
        <f t="shared" si="0"/>
        <v>0</v>
      </c>
      <c r="E22" s="3">
        <f t="shared" si="1"/>
        <v>0</v>
      </c>
      <c r="F22" s="28">
        <v>9.2739999999999993E-3</v>
      </c>
      <c r="J22" t="s">
        <v>31</v>
      </c>
      <c r="K22" s="2">
        <v>1.6106</v>
      </c>
      <c r="L22" s="2">
        <v>1.29644</v>
      </c>
      <c r="M22" s="2">
        <v>0.99369700000000005</v>
      </c>
      <c r="N22" s="2">
        <v>0.90126399999999995</v>
      </c>
      <c r="O22" s="3">
        <f t="shared" si="2"/>
        <v>1.2005002500000002</v>
      </c>
      <c r="P22" s="3">
        <f t="shared" si="3"/>
        <v>0.32129745206207733</v>
      </c>
    </row>
    <row r="26" spans="1:17" x14ac:dyDescent="0.35">
      <c r="A26" t="s">
        <v>78</v>
      </c>
      <c r="F26" s="23"/>
      <c r="H26" t="s">
        <v>88</v>
      </c>
      <c r="M26" s="23"/>
    </row>
    <row r="27" spans="1:17" x14ac:dyDescent="0.35">
      <c r="A27" t="s">
        <v>39</v>
      </c>
      <c r="B27" s="6" t="s">
        <v>58</v>
      </c>
      <c r="H27" t="s">
        <v>39</v>
      </c>
      <c r="I27" s="6" t="s">
        <v>58</v>
      </c>
      <c r="O27" s="37" t="s">
        <v>41</v>
      </c>
    </row>
    <row r="28" spans="1:17" x14ac:dyDescent="0.35">
      <c r="B28" s="11">
        <v>173</v>
      </c>
      <c r="C28" s="11">
        <v>174</v>
      </c>
      <c r="E28" t="s">
        <v>16</v>
      </c>
      <c r="I28" s="11">
        <v>162</v>
      </c>
      <c r="J28" s="11">
        <v>168</v>
      </c>
      <c r="K28" s="11">
        <v>163</v>
      </c>
      <c r="L28" s="11">
        <v>164</v>
      </c>
      <c r="M28" s="11"/>
      <c r="O28" s="38">
        <v>286</v>
      </c>
      <c r="P28" s="29"/>
      <c r="Q28" s="29"/>
    </row>
    <row r="29" spans="1:17" x14ac:dyDescent="0.35">
      <c r="A29" t="s">
        <v>19</v>
      </c>
      <c r="B29" s="3">
        <v>1.1396999999999999E-2</v>
      </c>
      <c r="C29" s="2">
        <v>6.8729999999999998E-3</v>
      </c>
      <c r="E29" s="24">
        <f t="shared" ref="E29:E43" si="4">AVERAGE(B29:C29)</f>
        <v>9.134999999999999E-3</v>
      </c>
      <c r="F29" s="2">
        <f t="shared" ref="F29:F43" si="5">STDEV(B29:C29)</f>
        <v>3.1989510780879404E-3</v>
      </c>
      <c r="H29" t="s">
        <v>19</v>
      </c>
      <c r="I29" s="3">
        <v>8.4612999999999994E-2</v>
      </c>
      <c r="J29" s="24">
        <v>9.1794000000000001E-2</v>
      </c>
      <c r="K29" s="24">
        <v>9.6809000000000006E-2</v>
      </c>
      <c r="L29" s="2">
        <v>6.0127E-2</v>
      </c>
      <c r="M29" s="24">
        <f t="shared" ref="M29:M34" si="6">AVERAGE(I29:L29)</f>
        <v>8.333575E-2</v>
      </c>
      <c r="N29" s="2">
        <f t="shared" ref="N29:N34" si="7">STDEV(I29:L29)</f>
        <v>1.6261897211477711E-2</v>
      </c>
      <c r="O29" s="7">
        <v>6.6000000000000003E-2</v>
      </c>
    </row>
    <row r="30" spans="1:17" x14ac:dyDescent="0.35">
      <c r="A30" t="s">
        <v>20</v>
      </c>
      <c r="B30" s="3">
        <v>1.7688900000000001</v>
      </c>
      <c r="C30" s="2">
        <v>4.9067299999999996</v>
      </c>
      <c r="E30" s="24">
        <f t="shared" si="4"/>
        <v>3.3378099999999997</v>
      </c>
      <c r="F30" s="2">
        <f t="shared" si="5"/>
        <v>2.218787942278396</v>
      </c>
      <c r="H30" t="s">
        <v>20</v>
      </c>
      <c r="I30" s="3">
        <v>1.0183899999999999</v>
      </c>
      <c r="J30" s="24">
        <v>0.18734100000000001</v>
      </c>
      <c r="K30" s="24">
        <v>0.62834100000000004</v>
      </c>
      <c r="L30" s="2">
        <v>0.25045800000000001</v>
      </c>
      <c r="M30" s="24">
        <f t="shared" si="6"/>
        <v>0.5211325</v>
      </c>
      <c r="N30" s="2">
        <f t="shared" si="7"/>
        <v>0.38446505441587264</v>
      </c>
      <c r="O30" s="7">
        <v>0.20593400000000001</v>
      </c>
    </row>
    <row r="31" spans="1:17" x14ac:dyDescent="0.35">
      <c r="A31" t="s">
        <v>21</v>
      </c>
      <c r="B31" s="3">
        <v>0</v>
      </c>
      <c r="C31" s="2">
        <v>0</v>
      </c>
      <c r="E31" s="24">
        <f t="shared" si="4"/>
        <v>0</v>
      </c>
      <c r="F31" s="2">
        <f t="shared" si="5"/>
        <v>0</v>
      </c>
      <c r="H31" t="s">
        <v>21</v>
      </c>
      <c r="I31" s="3">
        <v>0</v>
      </c>
      <c r="J31" s="24">
        <v>0</v>
      </c>
      <c r="K31" s="24">
        <v>0</v>
      </c>
      <c r="L31" s="2">
        <v>0</v>
      </c>
      <c r="M31" s="24">
        <f t="shared" si="6"/>
        <v>0</v>
      </c>
      <c r="N31" s="2">
        <f t="shared" si="7"/>
        <v>0</v>
      </c>
      <c r="O31" s="7">
        <v>0</v>
      </c>
    </row>
    <row r="32" spans="1:17" x14ac:dyDescent="0.35">
      <c r="A32" t="s">
        <v>22</v>
      </c>
      <c r="B32" s="3">
        <v>2.3194699999999999</v>
      </c>
      <c r="C32" s="2">
        <v>2.21157</v>
      </c>
      <c r="E32" s="24">
        <f t="shared" si="4"/>
        <v>2.26552</v>
      </c>
      <c r="F32" s="2">
        <f t="shared" si="5"/>
        <v>7.6296821690028396E-2</v>
      </c>
      <c r="H32" t="s">
        <v>22</v>
      </c>
      <c r="I32" s="3">
        <v>2.6312899999999999</v>
      </c>
      <c r="J32" s="24">
        <v>0.96297699999999997</v>
      </c>
      <c r="K32" s="24">
        <v>1.9201900000000001</v>
      </c>
      <c r="L32" s="2">
        <v>0.42118100000000003</v>
      </c>
      <c r="M32" s="24">
        <f t="shared" si="6"/>
        <v>1.4839095</v>
      </c>
      <c r="N32" s="2">
        <f t="shared" si="7"/>
        <v>0.98447705589126533</v>
      </c>
      <c r="O32" s="7">
        <v>0.46074399999999999</v>
      </c>
    </row>
    <row r="33" spans="1:26" x14ac:dyDescent="0.35">
      <c r="A33" t="s">
        <v>23</v>
      </c>
      <c r="B33" s="3">
        <v>57.041200000000003</v>
      </c>
      <c r="C33" s="2">
        <v>50.244399999999999</v>
      </c>
      <c r="E33" s="24">
        <f t="shared" si="4"/>
        <v>53.642800000000001</v>
      </c>
      <c r="F33" s="2">
        <f t="shared" si="5"/>
        <v>4.8060633703687294</v>
      </c>
      <c r="H33" t="s">
        <v>23</v>
      </c>
      <c r="I33" s="3">
        <v>4.8674000000000002E-2</v>
      </c>
      <c r="J33" s="24">
        <v>1.4489E-2</v>
      </c>
      <c r="K33" s="24">
        <v>2.1181999999999999E-2</v>
      </c>
      <c r="L33" s="2">
        <v>0.33130700000000002</v>
      </c>
      <c r="M33" s="24">
        <f t="shared" si="6"/>
        <v>0.10391300000000001</v>
      </c>
      <c r="N33" s="2">
        <f t="shared" si="7"/>
        <v>0.15231595286771507</v>
      </c>
      <c r="O33" s="7">
        <v>0.245335</v>
      </c>
    </row>
    <row r="34" spans="1:26" x14ac:dyDescent="0.35">
      <c r="A34" t="s">
        <v>24</v>
      </c>
      <c r="B34" s="24">
        <v>36.601399999999998</v>
      </c>
      <c r="C34" s="2">
        <v>39.273400000000002</v>
      </c>
      <c r="E34" s="24">
        <f t="shared" si="4"/>
        <v>37.937399999999997</v>
      </c>
      <c r="F34" s="2">
        <f t="shared" si="5"/>
        <v>1.8893893193304578</v>
      </c>
      <c r="H34" t="s">
        <v>24</v>
      </c>
      <c r="I34" s="24">
        <v>88.696200000000005</v>
      </c>
      <c r="J34" s="24">
        <v>92.388800000000003</v>
      </c>
      <c r="K34" s="24">
        <v>90.082099999999997</v>
      </c>
      <c r="L34" s="2">
        <v>89.025300000000001</v>
      </c>
      <c r="M34" s="24">
        <f t="shared" si="6"/>
        <v>90.048100000000005</v>
      </c>
      <c r="N34" s="2">
        <f t="shared" si="7"/>
        <v>1.6687106739436088</v>
      </c>
      <c r="O34" s="7">
        <v>90.742500000000007</v>
      </c>
    </row>
    <row r="35" spans="1:26" x14ac:dyDescent="0.35">
      <c r="A35" t="s">
        <v>33</v>
      </c>
      <c r="B35" s="3">
        <v>33.03</v>
      </c>
      <c r="C35" s="2">
        <v>35.6</v>
      </c>
      <c r="E35" s="3">
        <f t="shared" si="4"/>
        <v>34.314999999999998</v>
      </c>
      <c r="F35" s="3">
        <f t="shared" si="5"/>
        <v>1.8172644276494274</v>
      </c>
      <c r="H35" t="s">
        <v>33</v>
      </c>
      <c r="I35" s="3">
        <v>31.14</v>
      </c>
      <c r="J35" s="24">
        <v>30.98</v>
      </c>
      <c r="K35" s="24"/>
      <c r="L35" s="2"/>
      <c r="M35" s="24"/>
      <c r="N35" s="2"/>
      <c r="O35" s="18">
        <v>29.63</v>
      </c>
    </row>
    <row r="36" spans="1:26" x14ac:dyDescent="0.35">
      <c r="A36" t="s">
        <v>34</v>
      </c>
      <c r="B36" s="3">
        <v>3.97</v>
      </c>
      <c r="C36" s="2">
        <v>4.0999999999999996</v>
      </c>
      <c r="E36" s="3">
        <f t="shared" si="4"/>
        <v>4.0350000000000001</v>
      </c>
      <c r="F36" s="3">
        <f t="shared" si="5"/>
        <v>9.1923881554250783E-2</v>
      </c>
      <c r="H36" t="s">
        <v>34</v>
      </c>
      <c r="I36" s="3">
        <v>63.96</v>
      </c>
      <c r="J36" s="24">
        <v>68.25</v>
      </c>
      <c r="K36" s="24"/>
      <c r="L36" s="2"/>
      <c r="M36" s="24"/>
      <c r="N36" s="2"/>
      <c r="O36" s="18">
        <v>67.91</v>
      </c>
    </row>
    <row r="37" spans="1:26" x14ac:dyDescent="0.35">
      <c r="A37" t="s">
        <v>25</v>
      </c>
      <c r="B37" s="3">
        <v>0</v>
      </c>
      <c r="C37" s="2">
        <v>0</v>
      </c>
      <c r="E37" s="24">
        <f t="shared" si="4"/>
        <v>0</v>
      </c>
      <c r="F37" s="2">
        <f t="shared" si="5"/>
        <v>0</v>
      </c>
      <c r="H37" t="s">
        <v>25</v>
      </c>
      <c r="I37" s="3">
        <v>0</v>
      </c>
      <c r="J37" s="24">
        <v>2.02E-4</v>
      </c>
      <c r="K37" s="24">
        <v>1.4232E-2</v>
      </c>
      <c r="L37" s="2">
        <v>3.2948999999999999E-2</v>
      </c>
      <c r="M37" s="24">
        <f t="shared" ref="M37:M43" si="8">AVERAGE(I37:L37)</f>
        <v>1.184575E-2</v>
      </c>
      <c r="N37" s="2">
        <f t="shared" ref="N37:N43" si="9">STDEV(I37:L37)</f>
        <v>1.5566417450717426E-2</v>
      </c>
      <c r="O37" s="7">
        <v>6.8931000000000006E-2</v>
      </c>
    </row>
    <row r="38" spans="1:26" x14ac:dyDescent="0.35">
      <c r="A38" t="s">
        <v>26</v>
      </c>
      <c r="B38" s="3">
        <v>0.25970100000000002</v>
      </c>
      <c r="C38" s="2">
        <v>0.14072000000000001</v>
      </c>
      <c r="E38" s="24">
        <f t="shared" si="4"/>
        <v>0.20021050000000001</v>
      </c>
      <c r="F38" s="2">
        <f t="shared" si="5"/>
        <v>8.4132271932356631E-2</v>
      </c>
      <c r="H38" t="s">
        <v>26</v>
      </c>
      <c r="I38" s="3">
        <v>0.96102100000000001</v>
      </c>
      <c r="J38" s="24">
        <v>0.45655200000000001</v>
      </c>
      <c r="K38" s="27">
        <v>1.1216999999999999</v>
      </c>
      <c r="L38" s="27">
        <v>3.4047399999999999</v>
      </c>
      <c r="M38" s="24">
        <f t="shared" si="8"/>
        <v>1.48600325</v>
      </c>
      <c r="N38" s="2">
        <f t="shared" si="9"/>
        <v>1.3101709573821205</v>
      </c>
      <c r="O38" s="7">
        <v>1.63995</v>
      </c>
    </row>
    <row r="39" spans="1:26" x14ac:dyDescent="0.35">
      <c r="A39" t="s">
        <v>27</v>
      </c>
      <c r="B39" s="3">
        <v>0.27505000000000002</v>
      </c>
      <c r="C39" s="2">
        <v>0.27379999999999999</v>
      </c>
      <c r="E39" s="24">
        <f t="shared" si="4"/>
        <v>0.27442500000000003</v>
      </c>
      <c r="F39" s="2">
        <f t="shared" si="5"/>
        <v>8.838834764832048E-4</v>
      </c>
      <c r="H39" t="s">
        <v>27</v>
      </c>
      <c r="I39" s="3">
        <v>0.39221800000000001</v>
      </c>
      <c r="J39" s="24">
        <v>0.29111100000000001</v>
      </c>
      <c r="K39" s="24">
        <v>0.41409400000000002</v>
      </c>
      <c r="L39" s="2">
        <v>0.26035399999999997</v>
      </c>
      <c r="M39" s="24">
        <f t="shared" si="8"/>
        <v>0.33944425</v>
      </c>
      <c r="N39" s="2">
        <f t="shared" si="9"/>
        <v>7.5164319027825083E-2</v>
      </c>
      <c r="O39" s="7">
        <v>0.17103099999999999</v>
      </c>
    </row>
    <row r="40" spans="1:26" x14ac:dyDescent="0.35">
      <c r="A40" t="s">
        <v>28</v>
      </c>
      <c r="B40" s="3">
        <v>1.8266000000000001E-2</v>
      </c>
      <c r="C40" s="2">
        <v>9.7140000000000004E-3</v>
      </c>
      <c r="E40" s="24">
        <f t="shared" si="4"/>
        <v>1.3990000000000001E-2</v>
      </c>
      <c r="F40" s="2">
        <f t="shared" si="5"/>
        <v>6.0471771927073552E-3</v>
      </c>
      <c r="H40" t="s">
        <v>28</v>
      </c>
      <c r="I40" s="3">
        <v>1.4031999999999999E-2</v>
      </c>
      <c r="J40" s="24">
        <v>1.4723999999999999E-2</v>
      </c>
      <c r="K40" s="24">
        <v>1.1426E-2</v>
      </c>
      <c r="L40" s="2">
        <v>1.1565000000000001E-2</v>
      </c>
      <c r="M40" s="24">
        <f t="shared" si="8"/>
        <v>1.2936749999999999E-2</v>
      </c>
      <c r="N40" s="2">
        <f t="shared" si="9"/>
        <v>1.6889739242115802E-3</v>
      </c>
      <c r="O40" s="7">
        <v>4.986E-3</v>
      </c>
    </row>
    <row r="41" spans="1:26" x14ac:dyDescent="0.35">
      <c r="A41" t="s">
        <v>29</v>
      </c>
      <c r="B41" s="3">
        <v>0</v>
      </c>
      <c r="C41" s="2">
        <v>3.5810000000000002E-2</v>
      </c>
      <c r="E41" s="24">
        <f t="shared" si="4"/>
        <v>1.7905000000000001E-2</v>
      </c>
      <c r="F41" s="2">
        <f t="shared" si="5"/>
        <v>2.5321493834290269E-2</v>
      </c>
      <c r="H41" t="s">
        <v>29</v>
      </c>
      <c r="I41" s="3">
        <v>4.1190000000000003E-3</v>
      </c>
      <c r="J41" s="24">
        <v>0</v>
      </c>
      <c r="K41" s="24">
        <v>9.6599999999999995E-4</v>
      </c>
      <c r="L41" s="2">
        <v>2.3021E-2</v>
      </c>
      <c r="M41" s="24">
        <f t="shared" si="8"/>
        <v>7.0264999999999998E-3</v>
      </c>
      <c r="N41" s="2">
        <f t="shared" si="9"/>
        <v>1.080708022548181E-2</v>
      </c>
      <c r="O41" s="7">
        <v>0</v>
      </c>
    </row>
    <row r="42" spans="1:26" x14ac:dyDescent="0.35">
      <c r="A42" t="s">
        <v>30</v>
      </c>
      <c r="B42" s="3">
        <v>8.116E-3</v>
      </c>
      <c r="C42" s="2">
        <v>1.9990000000000001E-2</v>
      </c>
      <c r="E42" s="24">
        <f t="shared" si="4"/>
        <v>1.4053E-2</v>
      </c>
      <c r="F42" s="2">
        <f t="shared" si="5"/>
        <v>8.3961859198090679E-3</v>
      </c>
      <c r="H42" t="s">
        <v>30</v>
      </c>
      <c r="I42" s="3">
        <v>0</v>
      </c>
      <c r="J42" s="24">
        <v>1.4840000000000001E-3</v>
      </c>
      <c r="K42" s="24">
        <v>1.526E-3</v>
      </c>
      <c r="L42" s="2">
        <v>6.143E-3</v>
      </c>
      <c r="M42" s="24">
        <f t="shared" si="8"/>
        <v>2.2882499999999999E-3</v>
      </c>
      <c r="N42" s="2">
        <f t="shared" si="9"/>
        <v>2.6660225524177397E-3</v>
      </c>
      <c r="O42" s="7">
        <v>0</v>
      </c>
    </row>
    <row r="43" spans="1:26" x14ac:dyDescent="0.35">
      <c r="A43" t="s">
        <v>31</v>
      </c>
      <c r="B43" s="3">
        <v>6.8259999999999996E-3</v>
      </c>
      <c r="C43" s="2">
        <v>4.8580999999999999E-2</v>
      </c>
      <c r="E43" s="24">
        <f t="shared" si="4"/>
        <v>2.7703499999999999E-2</v>
      </c>
      <c r="F43" s="2">
        <f t="shared" si="5"/>
        <v>2.9525243648444291E-2</v>
      </c>
      <c r="H43" t="s">
        <v>31</v>
      </c>
      <c r="I43" s="3">
        <v>2.6124000000000001E-2</v>
      </c>
      <c r="J43" s="24">
        <v>0</v>
      </c>
      <c r="K43" s="24">
        <v>0</v>
      </c>
      <c r="L43" s="2">
        <v>0</v>
      </c>
      <c r="M43" s="24">
        <f t="shared" si="8"/>
        <v>6.5310000000000003E-3</v>
      </c>
      <c r="N43" s="2">
        <f t="shared" si="9"/>
        <v>1.3062000000000001E-2</v>
      </c>
      <c r="O43" s="7">
        <v>0</v>
      </c>
    </row>
    <row r="44" spans="1:26" x14ac:dyDescent="0.35">
      <c r="B44" s="3">
        <f>SUM(B30:B33,B35:B39)</f>
        <v>98.664310999999998</v>
      </c>
      <c r="C44" s="24">
        <f>SUM(C30:C33,C35:C39)</f>
        <v>97.477219999999988</v>
      </c>
      <c r="E44" s="24">
        <f>SUM(E30:E33,E35:E39)</f>
        <v>98.070765499999979</v>
      </c>
      <c r="I44" s="3">
        <f>SUM(I30:I33,I35:I39)</f>
        <v>100.15159300000001</v>
      </c>
      <c r="J44" s="24">
        <f t="shared" ref="J44:O44" si="10">SUM(J30:J33,J35:J39)</f>
        <v>101.142672</v>
      </c>
      <c r="K44" s="24">
        <f t="shared" si="10"/>
        <v>4.119739</v>
      </c>
      <c r="L44" s="24">
        <f t="shared" si="10"/>
        <v>4.7009889999999999</v>
      </c>
      <c r="M44" s="24">
        <f t="shared" si="10"/>
        <v>3.94624825</v>
      </c>
      <c r="N44" s="24">
        <f t="shared" si="10"/>
        <v>2.9221597570355162</v>
      </c>
      <c r="O44" s="24">
        <f t="shared" si="10"/>
        <v>100.331925</v>
      </c>
    </row>
    <row r="45" spans="1:26" x14ac:dyDescent="0.35">
      <c r="B45" s="1" t="s">
        <v>79</v>
      </c>
      <c r="I45" t="s">
        <v>79</v>
      </c>
      <c r="L45" s="1"/>
    </row>
    <row r="47" spans="1:26" x14ac:dyDescent="0.35">
      <c r="A47" t="s">
        <v>89</v>
      </c>
      <c r="L47" t="s">
        <v>90</v>
      </c>
      <c r="Q47" t="s">
        <v>91</v>
      </c>
    </row>
    <row r="48" spans="1:26" x14ac:dyDescent="0.35">
      <c r="A48" t="s">
        <v>39</v>
      </c>
      <c r="B48" s="6" t="s">
        <v>58</v>
      </c>
      <c r="C48" s="6" t="s">
        <v>41</v>
      </c>
      <c r="K48" t="s">
        <v>39</v>
      </c>
      <c r="L48" s="6" t="s">
        <v>58</v>
      </c>
      <c r="M48" s="32"/>
      <c r="N48" s="33"/>
      <c r="Q48" t="s">
        <v>39</v>
      </c>
      <c r="R48" s="6" t="s">
        <v>58</v>
      </c>
      <c r="S48" s="6" t="s">
        <v>41</v>
      </c>
      <c r="W48" s="4" t="s">
        <v>94</v>
      </c>
      <c r="Z48" t="s">
        <v>93</v>
      </c>
    </row>
    <row r="49" spans="1:30" x14ac:dyDescent="0.35">
      <c r="B49" s="11">
        <v>165</v>
      </c>
      <c r="C49" s="11">
        <v>287</v>
      </c>
      <c r="D49" s="11">
        <v>288</v>
      </c>
      <c r="E49" s="11">
        <v>289</v>
      </c>
      <c r="F49" s="11">
        <v>290</v>
      </c>
      <c r="G49" s="11">
        <v>295</v>
      </c>
      <c r="H49" s="11">
        <v>296</v>
      </c>
      <c r="I49" s="11"/>
      <c r="J49" s="11"/>
      <c r="L49" s="11">
        <v>175</v>
      </c>
      <c r="M49" s="33"/>
      <c r="N49" s="33"/>
      <c r="R49" s="11">
        <v>167</v>
      </c>
      <c r="S49" s="11">
        <v>291</v>
      </c>
      <c r="T49" s="11">
        <v>292</v>
      </c>
      <c r="U49" s="11">
        <v>293</v>
      </c>
      <c r="V49" s="11">
        <v>294</v>
      </c>
      <c r="Z49" s="11">
        <v>283</v>
      </c>
      <c r="AA49" s="11">
        <v>284</v>
      </c>
      <c r="AB49" s="11">
        <v>285</v>
      </c>
    </row>
    <row r="50" spans="1:30" x14ac:dyDescent="0.35">
      <c r="A50" t="s">
        <v>19</v>
      </c>
      <c r="B50" s="27">
        <v>1.7633399999999999</v>
      </c>
      <c r="C50" s="7">
        <v>6.966E-2</v>
      </c>
      <c r="D50" s="12">
        <v>1.6456599999999999</v>
      </c>
      <c r="E50" s="7">
        <v>0.43216599999999999</v>
      </c>
      <c r="F50" s="7">
        <v>0.105502</v>
      </c>
      <c r="G50" s="7">
        <v>0.12651100000000001</v>
      </c>
      <c r="H50" s="7">
        <v>0.122099</v>
      </c>
      <c r="I50" s="8">
        <f>AVERAGE(C50,E50:H50)</f>
        <v>0.1711876</v>
      </c>
      <c r="J50" s="7">
        <f>STDEV(C50,E50:H50)</f>
        <v>0.1475956182557599</v>
      </c>
      <c r="L50" s="3">
        <v>0.75948899999999997</v>
      </c>
      <c r="M50" s="33"/>
      <c r="N50" s="33"/>
      <c r="Q50" t="s">
        <v>19</v>
      </c>
      <c r="R50" s="3">
        <v>5.7530999999999999E-2</v>
      </c>
      <c r="S50" s="2">
        <v>5.8814999999999999E-2</v>
      </c>
      <c r="T50" s="2">
        <v>6.9672999999999999E-2</v>
      </c>
      <c r="U50" s="2">
        <v>5.6915E-2</v>
      </c>
      <c r="V50" s="2">
        <v>7.5191999999999995E-2</v>
      </c>
      <c r="W50" s="3">
        <f t="shared" ref="W50:W55" si="11">AVERAGE(R50:V50)</f>
        <v>6.3625199999999993E-2</v>
      </c>
      <c r="X50" s="2">
        <f t="shared" ref="X50:X55" si="12">STDEV(R50:V50)</f>
        <v>8.301668940640836E-3</v>
      </c>
      <c r="Z50" s="2">
        <v>5.8271999999999997E-2</v>
      </c>
      <c r="AA50" s="2">
        <v>8.7844000000000005E-2</v>
      </c>
      <c r="AB50" s="2">
        <v>0.302566</v>
      </c>
      <c r="AC50" s="3">
        <f>AVERAGE(Z50:AB50)</f>
        <v>0.14956066666666668</v>
      </c>
      <c r="AD50" s="2">
        <f>STDEV(Z50:AB50)</f>
        <v>0.1333289159084905</v>
      </c>
    </row>
    <row r="51" spans="1:30" x14ac:dyDescent="0.35">
      <c r="A51" t="s">
        <v>20</v>
      </c>
      <c r="B51" s="2">
        <v>0.57580600000000004</v>
      </c>
      <c r="C51" s="7">
        <v>0.33755400000000002</v>
      </c>
      <c r="D51" s="7">
        <v>0.20832700000000001</v>
      </c>
      <c r="E51" s="7">
        <v>0.29632799999999998</v>
      </c>
      <c r="F51" s="7">
        <v>0.52148499999999998</v>
      </c>
      <c r="G51" s="7">
        <v>0.27565099999999998</v>
      </c>
      <c r="H51" s="7">
        <v>0.31780000000000003</v>
      </c>
      <c r="I51" s="8">
        <f t="shared" ref="I51:I64" si="13">AVERAGE(C51,E51:H51)</f>
        <v>0.34976360000000001</v>
      </c>
      <c r="J51" s="7">
        <f t="shared" ref="J51:J64" si="14">STDEV(C51,E51:H51)</f>
        <v>9.8750982401695622E-2</v>
      </c>
      <c r="L51" s="3">
        <v>3.2252399999999999</v>
      </c>
      <c r="M51" s="33"/>
      <c r="N51" s="33"/>
      <c r="Q51" t="s">
        <v>20</v>
      </c>
      <c r="R51" s="3">
        <v>0.197992</v>
      </c>
      <c r="S51" s="2">
        <v>0.12845300000000001</v>
      </c>
      <c r="T51" s="2">
        <v>0.144344</v>
      </c>
      <c r="U51" s="2">
        <v>0.13108</v>
      </c>
      <c r="V51" s="2">
        <v>0.12900200000000001</v>
      </c>
      <c r="W51" s="3">
        <f t="shared" si="11"/>
        <v>0.1461742</v>
      </c>
      <c r="X51" s="2">
        <f t="shared" si="12"/>
        <v>2.9686673292910342E-2</v>
      </c>
      <c r="Z51" s="2">
        <v>5.1180000000000003E-2</v>
      </c>
      <c r="AA51" s="2">
        <v>3.8525999999999998E-2</v>
      </c>
      <c r="AB51" s="2">
        <v>8.0643999999999993E-2</v>
      </c>
      <c r="AC51" s="3">
        <f t="shared" ref="AC51:AC64" si="15">AVERAGE(Z51:AB51)</f>
        <v>5.6783333333333331E-2</v>
      </c>
      <c r="AD51" s="2">
        <f t="shared" ref="AD51:AD64" si="16">STDEV(Z51:AB51)</f>
        <v>2.1610865076005941E-2</v>
      </c>
    </row>
    <row r="52" spans="1:30" x14ac:dyDescent="0.35">
      <c r="A52" t="s">
        <v>21</v>
      </c>
      <c r="B52" s="2">
        <v>14.004899999999999</v>
      </c>
      <c r="C52" s="13">
        <v>13.573499999999999</v>
      </c>
      <c r="D52" s="13">
        <v>13.9984</v>
      </c>
      <c r="E52" s="13">
        <v>13.6692</v>
      </c>
      <c r="F52" s="13">
        <v>13.632999999999999</v>
      </c>
      <c r="G52" s="13">
        <v>13.6539</v>
      </c>
      <c r="H52" s="13">
        <v>13.654199999999999</v>
      </c>
      <c r="I52" s="8">
        <f t="shared" si="13"/>
        <v>13.636759999999999</v>
      </c>
      <c r="J52" s="7">
        <f t="shared" si="14"/>
        <v>3.7637255479113015E-2</v>
      </c>
      <c r="L52" s="3">
        <v>13.750999999999999</v>
      </c>
      <c r="M52" s="33"/>
      <c r="N52" s="33"/>
      <c r="Q52" t="s">
        <v>21</v>
      </c>
      <c r="R52" s="3">
        <v>0</v>
      </c>
      <c r="S52" s="2">
        <v>0</v>
      </c>
      <c r="T52" s="2">
        <v>0</v>
      </c>
      <c r="U52" s="2">
        <v>0</v>
      </c>
      <c r="V52" s="2">
        <v>0</v>
      </c>
      <c r="W52" s="3">
        <f t="shared" si="11"/>
        <v>0</v>
      </c>
      <c r="X52" s="2">
        <f t="shared" si="12"/>
        <v>0</v>
      </c>
      <c r="Z52" s="2">
        <v>0</v>
      </c>
      <c r="AA52" s="2">
        <v>0</v>
      </c>
      <c r="AB52" s="2">
        <v>0</v>
      </c>
      <c r="AC52" s="3">
        <f t="shared" si="15"/>
        <v>0</v>
      </c>
      <c r="AD52" s="2">
        <f t="shared" si="16"/>
        <v>0</v>
      </c>
    </row>
    <row r="53" spans="1:30" x14ac:dyDescent="0.35">
      <c r="A53" t="s">
        <v>22</v>
      </c>
      <c r="B53" s="2">
        <v>2.8199000000000001</v>
      </c>
      <c r="C53" s="7">
        <v>1.45529</v>
      </c>
      <c r="D53" s="7">
        <v>2.1278899999999998</v>
      </c>
      <c r="E53" s="7">
        <v>1.5870599999999999</v>
      </c>
      <c r="F53" s="7">
        <v>1.78321</v>
      </c>
      <c r="G53" s="7">
        <v>1.81599</v>
      </c>
      <c r="H53" s="7">
        <v>2.1575899999999999</v>
      </c>
      <c r="I53" s="8">
        <f t="shared" si="13"/>
        <v>1.7598279999999999</v>
      </c>
      <c r="J53" s="7">
        <f t="shared" si="14"/>
        <v>0.26669630297400082</v>
      </c>
      <c r="L53" s="3">
        <v>1.82559</v>
      </c>
      <c r="M53" s="33"/>
      <c r="N53" s="33"/>
      <c r="Q53" t="s">
        <v>22</v>
      </c>
      <c r="R53" s="3">
        <v>0.34344799999999998</v>
      </c>
      <c r="S53" s="2">
        <v>0.213834</v>
      </c>
      <c r="T53" s="2">
        <v>0.27821299999999999</v>
      </c>
      <c r="U53" s="2">
        <v>0.2072</v>
      </c>
      <c r="V53" s="2">
        <v>0.22507099999999999</v>
      </c>
      <c r="W53" s="3">
        <f t="shared" si="11"/>
        <v>0.25355319999999998</v>
      </c>
      <c r="X53" s="2">
        <f t="shared" si="12"/>
        <v>5.7503587972403972E-2</v>
      </c>
      <c r="Z53" s="2">
        <v>3.9780999999999997E-2</v>
      </c>
      <c r="AA53" s="2">
        <v>3.6019000000000002E-2</v>
      </c>
      <c r="AB53" s="2">
        <v>0.27012799999999998</v>
      </c>
      <c r="AC53" s="3">
        <f t="shared" si="15"/>
        <v>0.11530933333333333</v>
      </c>
      <c r="AD53" s="2">
        <f t="shared" si="16"/>
        <v>0.13409009218556503</v>
      </c>
    </row>
    <row r="54" spans="1:30" x14ac:dyDescent="0.35">
      <c r="A54" t="s">
        <v>23</v>
      </c>
      <c r="B54" s="2">
        <v>1.3110999999999999E-2</v>
      </c>
      <c r="C54" s="7">
        <v>6.9386000000000003E-2</v>
      </c>
      <c r="D54" s="7">
        <v>6.9209999999999994E-2</v>
      </c>
      <c r="E54" s="7">
        <v>4.5619E-2</v>
      </c>
      <c r="F54" s="7">
        <v>1.5121000000000001E-2</v>
      </c>
      <c r="G54" s="7">
        <v>5.274E-3</v>
      </c>
      <c r="H54" s="7">
        <v>8.9720000000000008E-3</v>
      </c>
      <c r="I54" s="8">
        <f t="shared" si="13"/>
        <v>2.8874400000000001E-2</v>
      </c>
      <c r="J54" s="7">
        <f t="shared" si="14"/>
        <v>2.7675854915431248E-2</v>
      </c>
      <c r="L54" s="3">
        <v>2.8849800000000001</v>
      </c>
      <c r="M54" s="33"/>
      <c r="N54" s="33"/>
      <c r="Q54" t="s">
        <v>23</v>
      </c>
      <c r="R54" s="3">
        <v>2.7175999999999999E-2</v>
      </c>
      <c r="S54" s="2">
        <v>3.3065999999999998E-2</v>
      </c>
      <c r="T54" s="2">
        <v>4.2167999999999997E-2</v>
      </c>
      <c r="U54" s="2">
        <v>4.0751999999999997E-2</v>
      </c>
      <c r="V54" s="2">
        <v>4.598E-2</v>
      </c>
      <c r="W54" s="3">
        <f t="shared" si="11"/>
        <v>3.7828399999999998E-2</v>
      </c>
      <c r="X54" s="2">
        <f t="shared" si="12"/>
        <v>7.5825824624595828E-3</v>
      </c>
      <c r="Z54" s="2">
        <v>0.103531</v>
      </c>
      <c r="AA54" s="2">
        <v>0.13757</v>
      </c>
      <c r="AB54" s="2">
        <v>7.9868999999999996E-2</v>
      </c>
      <c r="AC54" s="3">
        <f t="shared" si="15"/>
        <v>0.10698999999999999</v>
      </c>
      <c r="AD54" s="2">
        <f t="shared" si="16"/>
        <v>2.9005600510935838E-2</v>
      </c>
    </row>
    <row r="55" spans="1:30" x14ac:dyDescent="0.35">
      <c r="A55" t="s">
        <v>24</v>
      </c>
      <c r="B55" s="2">
        <v>76.1541</v>
      </c>
      <c r="C55" s="7">
        <v>79.870699999999999</v>
      </c>
      <c r="D55" s="7">
        <v>70.844999999999999</v>
      </c>
      <c r="E55" s="7">
        <v>78.516199999999998</v>
      </c>
      <c r="F55" s="7">
        <v>77.759</v>
      </c>
      <c r="G55" s="7">
        <v>79.904700000000005</v>
      </c>
      <c r="H55" s="7">
        <v>80.169300000000007</v>
      </c>
      <c r="I55" s="8">
        <f t="shared" si="13"/>
        <v>79.243979999999993</v>
      </c>
      <c r="J55" s="7">
        <f t="shared" si="14"/>
        <v>1.051234430086841</v>
      </c>
      <c r="L55" s="3">
        <v>75.406000000000006</v>
      </c>
      <c r="M55" s="33"/>
      <c r="N55" s="33"/>
      <c r="Q55" t="s">
        <v>24</v>
      </c>
      <c r="R55" s="3">
        <v>97.254999999999995</v>
      </c>
      <c r="S55" s="2">
        <v>96.689300000000003</v>
      </c>
      <c r="T55" s="2">
        <v>96.334999999999994</v>
      </c>
      <c r="U55" s="2">
        <v>96.080100000000002</v>
      </c>
      <c r="V55" s="2">
        <v>95.693700000000007</v>
      </c>
      <c r="W55" s="3">
        <f t="shared" si="11"/>
        <v>96.410619999999994</v>
      </c>
      <c r="X55" s="30">
        <f t="shared" si="12"/>
        <v>0.5957298607590491</v>
      </c>
      <c r="Z55" s="2">
        <v>93.100700000000003</v>
      </c>
      <c r="AA55" s="2">
        <v>94.131500000000003</v>
      </c>
      <c r="AB55" s="2">
        <v>92.678799999999995</v>
      </c>
      <c r="AC55" s="3">
        <f t="shared" si="15"/>
        <v>93.303666666666672</v>
      </c>
      <c r="AD55" s="2">
        <f t="shared" si="16"/>
        <v>0.74731581231319977</v>
      </c>
    </row>
    <row r="56" spans="1:30" x14ac:dyDescent="0.35">
      <c r="A56" t="s">
        <v>33</v>
      </c>
      <c r="B56" s="2"/>
      <c r="I56" s="35">
        <v>54.62</v>
      </c>
      <c r="J56" s="7"/>
      <c r="L56" s="3">
        <v>61.79</v>
      </c>
      <c r="Q56" t="s">
        <v>33</v>
      </c>
      <c r="R56" s="3">
        <f>R55</f>
        <v>97.254999999999995</v>
      </c>
      <c r="S56" s="2">
        <f t="shared" ref="S56:V56" si="17">S55</f>
        <v>96.689300000000003</v>
      </c>
      <c r="T56" s="2">
        <f t="shared" si="17"/>
        <v>96.334999999999994</v>
      </c>
      <c r="U56" s="2">
        <f t="shared" si="17"/>
        <v>96.080100000000002</v>
      </c>
      <c r="V56" s="2">
        <f t="shared" si="17"/>
        <v>95.693700000000007</v>
      </c>
      <c r="W56" s="14">
        <v>96.41</v>
      </c>
      <c r="X56" s="2"/>
      <c r="Z56" s="2"/>
      <c r="AA56" s="2"/>
      <c r="AB56" s="2"/>
      <c r="AC56" s="14"/>
      <c r="AD56" s="2"/>
    </row>
    <row r="57" spans="1:30" x14ac:dyDescent="0.35">
      <c r="A57" t="s">
        <v>34</v>
      </c>
      <c r="B57" s="2"/>
      <c r="I57" s="35">
        <v>27.36</v>
      </c>
      <c r="J57" s="7"/>
      <c r="L57" s="3">
        <v>15.14</v>
      </c>
      <c r="Q57" t="s">
        <v>34</v>
      </c>
      <c r="R57" s="3"/>
      <c r="S57" s="2"/>
      <c r="T57" s="2"/>
      <c r="U57" s="2"/>
      <c r="V57" s="2"/>
      <c r="W57" s="14">
        <v>0</v>
      </c>
      <c r="X57" s="2"/>
      <c r="Z57" s="2"/>
      <c r="AA57" s="2"/>
      <c r="AB57" s="2"/>
      <c r="AC57" s="14"/>
      <c r="AD57" s="2"/>
    </row>
    <row r="58" spans="1:30" x14ac:dyDescent="0.35">
      <c r="A58" t="s">
        <v>25</v>
      </c>
      <c r="B58" s="25">
        <v>9.0577000000000005E-2</v>
      </c>
      <c r="C58" s="7">
        <v>0.160833</v>
      </c>
      <c r="D58" s="7">
        <v>0.105848</v>
      </c>
      <c r="E58" s="7">
        <v>9.8744999999999999E-2</v>
      </c>
      <c r="F58" s="7">
        <v>0.165185</v>
      </c>
      <c r="G58" s="7">
        <v>0</v>
      </c>
      <c r="H58" s="7">
        <v>0</v>
      </c>
      <c r="I58" s="8">
        <f t="shared" si="13"/>
        <v>8.4952600000000003E-2</v>
      </c>
      <c r="J58" s="7">
        <f t="shared" si="14"/>
        <v>8.1882830778497159E-2</v>
      </c>
      <c r="L58" s="3">
        <v>0</v>
      </c>
      <c r="Q58" t="s">
        <v>25</v>
      </c>
      <c r="R58" s="36">
        <v>0</v>
      </c>
      <c r="S58" s="2">
        <v>0</v>
      </c>
      <c r="T58" s="2">
        <v>0</v>
      </c>
      <c r="U58" s="2">
        <v>0</v>
      </c>
      <c r="V58" s="2">
        <v>0</v>
      </c>
      <c r="W58" s="3">
        <f t="shared" ref="W58:W64" si="18">AVERAGE(R58:V58)</f>
        <v>0</v>
      </c>
      <c r="X58" s="2">
        <f t="shared" ref="X58:X64" si="19">STDEV(R58:V58)</f>
        <v>0</v>
      </c>
      <c r="Z58" s="3">
        <v>0.271202</v>
      </c>
      <c r="AA58" s="3">
        <v>0.237542</v>
      </c>
      <c r="AB58" s="3">
        <v>0.22322900000000001</v>
      </c>
      <c r="AC58" s="3">
        <f t="shared" si="15"/>
        <v>0.24399099999999999</v>
      </c>
      <c r="AD58" s="2">
        <f t="shared" si="16"/>
        <v>2.4628121791967807E-2</v>
      </c>
    </row>
    <row r="59" spans="1:30" x14ac:dyDescent="0.35">
      <c r="A59" t="s">
        <v>26</v>
      </c>
      <c r="B59" s="25">
        <v>1.10083</v>
      </c>
      <c r="C59" s="7">
        <v>1.84165</v>
      </c>
      <c r="D59" s="7">
        <v>1.49739</v>
      </c>
      <c r="E59" s="7">
        <v>1.4766300000000001</v>
      </c>
      <c r="F59" s="7">
        <v>2.35853</v>
      </c>
      <c r="G59" s="7">
        <v>0.67296900000000004</v>
      </c>
      <c r="H59" s="7">
        <v>0.79624700000000004</v>
      </c>
      <c r="I59" s="8">
        <f t="shared" si="13"/>
        <v>1.4292052</v>
      </c>
      <c r="J59" s="7">
        <f t="shared" si="14"/>
        <v>0.70861373147413709</v>
      </c>
      <c r="L59" s="3">
        <v>7.5905E-2</v>
      </c>
      <c r="Q59" t="s">
        <v>26</v>
      </c>
      <c r="R59" s="36">
        <v>0.55183800000000005</v>
      </c>
      <c r="S59" s="2">
        <v>0.45112400000000002</v>
      </c>
      <c r="T59" s="2">
        <v>0.36325400000000002</v>
      </c>
      <c r="U59" s="2">
        <v>0.422954</v>
      </c>
      <c r="V59" s="2">
        <v>0.772478</v>
      </c>
      <c r="W59" s="30">
        <f t="shared" si="18"/>
        <v>0.51232959999999994</v>
      </c>
      <c r="X59" s="26">
        <f t="shared" si="19"/>
        <v>0.16062048558263059</v>
      </c>
      <c r="Z59" s="30">
        <v>3.0095700000000001</v>
      </c>
      <c r="AA59" s="30">
        <v>2.7182599999999999</v>
      </c>
      <c r="AB59" s="30">
        <v>2.8905099999999999</v>
      </c>
      <c r="AC59" s="3">
        <f t="shared" si="15"/>
        <v>2.8727800000000001</v>
      </c>
      <c r="AD59" s="2">
        <f t="shared" si="16"/>
        <v>0.14646208963414398</v>
      </c>
    </row>
    <row r="60" spans="1:30" x14ac:dyDescent="0.35">
      <c r="A60" t="s">
        <v>27</v>
      </c>
      <c r="B60" s="25">
        <v>0.16508100000000001</v>
      </c>
      <c r="C60" s="7">
        <v>0.24757899999999999</v>
      </c>
      <c r="D60" s="7">
        <v>0.317525</v>
      </c>
      <c r="E60" s="7">
        <v>0.28861599999999998</v>
      </c>
      <c r="F60" s="7">
        <v>0.22501099999999999</v>
      </c>
      <c r="G60" s="7">
        <v>8.5006999999999999E-2</v>
      </c>
      <c r="H60" s="7">
        <v>0.10542899999999999</v>
      </c>
      <c r="I60" s="8">
        <f t="shared" si="13"/>
        <v>0.19032839999999998</v>
      </c>
      <c r="J60" s="7">
        <f t="shared" si="14"/>
        <v>9.0057581128964379E-2</v>
      </c>
      <c r="L60" s="3">
        <v>0.233567</v>
      </c>
      <c r="Q60" t="s">
        <v>27</v>
      </c>
      <c r="R60" s="36">
        <v>0.179006</v>
      </c>
      <c r="S60" s="2">
        <v>0.102258</v>
      </c>
      <c r="T60" s="2">
        <v>0.11550000000000001</v>
      </c>
      <c r="U60" s="2">
        <v>0.107765</v>
      </c>
      <c r="V60" s="2">
        <v>9.6799999999999997E-2</v>
      </c>
      <c r="W60" s="3">
        <f t="shared" si="18"/>
        <v>0.12026580000000001</v>
      </c>
      <c r="X60" s="2">
        <f t="shared" si="19"/>
        <v>3.3557110188453372E-2</v>
      </c>
      <c r="Z60" s="2">
        <v>0.30561700000000003</v>
      </c>
      <c r="AA60" s="2">
        <v>0.30759599999999998</v>
      </c>
      <c r="AB60" s="2">
        <v>0.256963</v>
      </c>
      <c r="AC60" s="3">
        <f t="shared" si="15"/>
        <v>0.29005866666666669</v>
      </c>
      <c r="AD60" s="2">
        <f t="shared" si="16"/>
        <v>2.8678763472878906E-2</v>
      </c>
    </row>
    <row r="61" spans="1:30" x14ac:dyDescent="0.35">
      <c r="A61" t="s">
        <v>28</v>
      </c>
      <c r="B61" s="2">
        <v>5.1818000000000003E-2</v>
      </c>
      <c r="C61" s="7">
        <v>8.3630000000000006E-3</v>
      </c>
      <c r="D61" s="7">
        <v>5.0092999999999999E-2</v>
      </c>
      <c r="E61" s="7">
        <v>7.5360000000000002E-3</v>
      </c>
      <c r="F61" s="7">
        <v>0</v>
      </c>
      <c r="G61" s="7">
        <v>1.673E-3</v>
      </c>
      <c r="H61" s="7">
        <v>0</v>
      </c>
      <c r="I61" s="8">
        <f t="shared" si="13"/>
        <v>3.5144E-3</v>
      </c>
      <c r="J61" s="7">
        <f t="shared" si="14"/>
        <v>4.1162773594596372E-3</v>
      </c>
      <c r="L61" s="3">
        <v>6.973E-3</v>
      </c>
      <c r="Q61" t="s">
        <v>28</v>
      </c>
      <c r="R61" s="3">
        <v>0</v>
      </c>
      <c r="S61" s="2">
        <v>0</v>
      </c>
      <c r="T61" s="2">
        <v>0</v>
      </c>
      <c r="U61" s="2">
        <v>9.6199999999999996E-4</v>
      </c>
      <c r="V61" s="2">
        <v>0</v>
      </c>
      <c r="W61" s="3">
        <f t="shared" si="18"/>
        <v>1.9239999999999999E-4</v>
      </c>
      <c r="X61" s="2">
        <f t="shared" si="19"/>
        <v>4.3021947887095951E-4</v>
      </c>
      <c r="Z61" s="2">
        <v>0</v>
      </c>
      <c r="AA61" s="2">
        <v>9.6400000000000001E-4</v>
      </c>
      <c r="AB61" s="2">
        <v>0</v>
      </c>
      <c r="AC61" s="3">
        <f t="shared" si="15"/>
        <v>3.2133333333333336E-4</v>
      </c>
      <c r="AD61" s="2">
        <f t="shared" si="16"/>
        <v>5.5656565949879918E-4</v>
      </c>
    </row>
    <row r="62" spans="1:30" x14ac:dyDescent="0.35">
      <c r="A62" t="s">
        <v>29</v>
      </c>
      <c r="B62" s="27">
        <v>1.53203</v>
      </c>
      <c r="C62" s="7">
        <v>0</v>
      </c>
      <c r="D62" s="7">
        <v>0.25558799999999998</v>
      </c>
      <c r="E62" s="7">
        <v>0.20296700000000001</v>
      </c>
      <c r="F62" s="7">
        <v>0</v>
      </c>
      <c r="G62" s="7">
        <v>0.121255</v>
      </c>
      <c r="H62" s="7">
        <v>6.3968999999999998E-2</v>
      </c>
      <c r="I62" s="8">
        <f t="shared" si="13"/>
        <v>7.7638200000000004E-2</v>
      </c>
      <c r="J62" s="7">
        <f t="shared" si="14"/>
        <v>8.638859962228812E-2</v>
      </c>
      <c r="L62" s="3">
        <v>4.1278000000000002E-2</v>
      </c>
      <c r="Q62" t="s">
        <v>29</v>
      </c>
      <c r="R62" s="3">
        <v>2.1090000000000002E-3</v>
      </c>
      <c r="S62" s="2">
        <v>0.17208899999999999</v>
      </c>
      <c r="T62" s="2">
        <v>4.0740999999999999E-2</v>
      </c>
      <c r="U62" s="2">
        <v>8.0384999999999998E-2</v>
      </c>
      <c r="V62" s="2">
        <v>8.1597000000000003E-2</v>
      </c>
      <c r="W62" s="3">
        <f t="shared" si="18"/>
        <v>7.5384199999999985E-2</v>
      </c>
      <c r="X62" s="2">
        <f t="shared" si="19"/>
        <v>6.3215566652526353E-2</v>
      </c>
      <c r="Z62" s="2">
        <v>0</v>
      </c>
      <c r="AA62" s="2">
        <v>0</v>
      </c>
      <c r="AB62" s="2">
        <v>3.6828E-2</v>
      </c>
      <c r="AC62" s="3">
        <f t="shared" si="15"/>
        <v>1.2276E-2</v>
      </c>
      <c r="AD62" s="2">
        <f t="shared" si="16"/>
        <v>2.1262655713715536E-2</v>
      </c>
    </row>
    <row r="63" spans="1:30" x14ac:dyDescent="0.35">
      <c r="A63" t="s">
        <v>30</v>
      </c>
      <c r="B63" s="2">
        <v>0.396453</v>
      </c>
      <c r="C63" s="7">
        <v>0</v>
      </c>
      <c r="D63" s="7">
        <v>0.81428599999999995</v>
      </c>
      <c r="E63" s="7">
        <v>7.7150999999999997E-2</v>
      </c>
      <c r="F63" s="7">
        <v>2.6032E-2</v>
      </c>
      <c r="G63" s="7">
        <v>2.3189000000000001E-2</v>
      </c>
      <c r="H63" s="7">
        <v>1.9377999999999999E-2</v>
      </c>
      <c r="I63" s="8">
        <f t="shared" si="13"/>
        <v>2.9149999999999999E-2</v>
      </c>
      <c r="J63" s="7">
        <f t="shared" si="14"/>
        <v>2.8699154734939496E-2</v>
      </c>
      <c r="L63" s="3">
        <v>0.64612499999999995</v>
      </c>
      <c r="Q63" t="s">
        <v>30</v>
      </c>
      <c r="R63" s="3">
        <v>0</v>
      </c>
      <c r="S63" s="2">
        <v>0</v>
      </c>
      <c r="T63" s="2">
        <v>0</v>
      </c>
      <c r="U63" s="2">
        <v>1.8710000000000001E-3</v>
      </c>
      <c r="V63" s="2">
        <v>1.2751E-2</v>
      </c>
      <c r="W63" s="3">
        <f t="shared" si="18"/>
        <v>2.9243999999999997E-3</v>
      </c>
      <c r="X63" s="2">
        <f t="shared" si="19"/>
        <v>5.5526584894084741E-3</v>
      </c>
      <c r="Z63" s="2">
        <v>1.2899999999999999E-3</v>
      </c>
      <c r="AA63" s="2">
        <v>1.6019999999999999E-3</v>
      </c>
      <c r="AB63" s="2">
        <v>4.6933999999999997E-2</v>
      </c>
      <c r="AC63" s="3">
        <f t="shared" si="15"/>
        <v>1.6608666666666664E-2</v>
      </c>
      <c r="AD63" s="2">
        <f t="shared" si="16"/>
        <v>2.6262972362878757E-2</v>
      </c>
    </row>
    <row r="64" spans="1:30" x14ac:dyDescent="0.35">
      <c r="A64" t="s">
        <v>31</v>
      </c>
      <c r="B64" s="2">
        <v>0</v>
      </c>
      <c r="C64" s="7">
        <v>1.4239999999999999E-3</v>
      </c>
      <c r="D64" s="7">
        <v>3.5138000000000003E-2</v>
      </c>
      <c r="E64" s="7">
        <v>1.5368E-2</v>
      </c>
      <c r="F64" s="7">
        <v>1.5775999999999998E-2</v>
      </c>
      <c r="G64" s="7">
        <v>0</v>
      </c>
      <c r="H64" s="7">
        <v>0</v>
      </c>
      <c r="I64" s="8">
        <f t="shared" si="13"/>
        <v>6.5135999999999996E-3</v>
      </c>
      <c r="J64" s="7">
        <f t="shared" si="14"/>
        <v>8.2908149659728855E-3</v>
      </c>
      <c r="L64" s="3">
        <v>1.7897E-2</v>
      </c>
      <c r="Q64" t="s">
        <v>31</v>
      </c>
      <c r="R64" s="3">
        <v>0</v>
      </c>
      <c r="S64" s="2">
        <v>9.9860000000000001E-3</v>
      </c>
      <c r="T64" s="2">
        <v>0</v>
      </c>
      <c r="U64" s="2">
        <v>0</v>
      </c>
      <c r="V64" s="2">
        <v>0</v>
      </c>
      <c r="W64" s="3">
        <f t="shared" si="18"/>
        <v>1.9972000000000002E-3</v>
      </c>
      <c r="X64" s="2">
        <f t="shared" si="19"/>
        <v>4.4658749646625797E-3</v>
      </c>
      <c r="Z64" s="2">
        <v>1.2406E-2</v>
      </c>
      <c r="AA64" s="2">
        <v>6.4260000000000003E-3</v>
      </c>
      <c r="AB64" s="2">
        <v>0</v>
      </c>
      <c r="AC64" s="3">
        <f t="shared" si="15"/>
        <v>6.2773333333333335E-3</v>
      </c>
      <c r="AD64" s="2">
        <f t="shared" si="16"/>
        <v>6.2043360106729646E-3</v>
      </c>
    </row>
    <row r="65" spans="1:28" x14ac:dyDescent="0.35">
      <c r="B65" s="2">
        <f t="shared" ref="B65:I65" si="20">SUM(B50:B54,B56:B64)</f>
        <v>22.513845999999997</v>
      </c>
      <c r="C65" s="2">
        <f t="shared" si="20"/>
        <v>17.765238999999998</v>
      </c>
      <c r="D65" s="2">
        <f t="shared" si="20"/>
        <v>21.125354999999999</v>
      </c>
      <c r="E65" s="2">
        <f t="shared" si="20"/>
        <v>18.197386000000002</v>
      </c>
      <c r="F65" s="2">
        <f t="shared" si="20"/>
        <v>18.848852000000001</v>
      </c>
      <c r="G65" s="2">
        <f t="shared" si="20"/>
        <v>16.781419</v>
      </c>
      <c r="H65" s="2">
        <f t="shared" si="20"/>
        <v>17.245684000000001</v>
      </c>
      <c r="I65" s="2">
        <f t="shared" si="20"/>
        <v>99.747715999999997</v>
      </c>
      <c r="J65" s="2"/>
      <c r="L65" s="3">
        <f t="shared" ref="L65" si="21">SUM(L50:L54,L56:L64)</f>
        <v>100.39804400000001</v>
      </c>
      <c r="R65" s="3">
        <f t="shared" ref="R65" si="22">SUM(R50:R54,R56:R64)</f>
        <v>98.614100000000008</v>
      </c>
      <c r="S65" s="2">
        <f t="shared" ref="S65" si="23">SUM(S50:S54,S56:S64)</f>
        <v>97.858924999999999</v>
      </c>
      <c r="T65" s="2">
        <f t="shared" ref="T65" si="24">SUM(T50:T54,T56:T64)</f>
        <v>97.388892999999982</v>
      </c>
      <c r="U65" s="2">
        <f t="shared" ref="U65" si="25">SUM(U50:U54,U56:U64)</f>
        <v>97.129984000000007</v>
      </c>
      <c r="V65" s="2">
        <f t="shared" ref="V65" si="26">SUM(V50:V54,V56:V64)</f>
        <v>97.132571000000013</v>
      </c>
      <c r="W65" s="2">
        <f t="shared" ref="W65" si="27">SUM(W50:W54,W56:W64)</f>
        <v>97.624274600000007</v>
      </c>
      <c r="X65" s="2"/>
      <c r="Z65" s="2">
        <f t="shared" ref="Z65" si="28">SUM(Z50:Z54,Z56:Z64)</f>
        <v>3.8528489999999995</v>
      </c>
      <c r="AA65" s="2">
        <f t="shared" ref="AA65" si="29">SUM(AA50:AA54,AA56:AA64)</f>
        <v>3.572349</v>
      </c>
      <c r="AB65" s="2">
        <f t="shared" ref="AB65" si="30">SUM(AB50:AB54,AB56:AB64)</f>
        <v>4.1876709999999999</v>
      </c>
    </row>
    <row r="66" spans="1:28" x14ac:dyDescent="0.35">
      <c r="L66" t="s">
        <v>79</v>
      </c>
      <c r="R66" t="s">
        <v>79</v>
      </c>
    </row>
    <row r="67" spans="1:28" x14ac:dyDescent="0.35">
      <c r="A67" t="s">
        <v>83</v>
      </c>
    </row>
    <row r="68" spans="1:28" x14ac:dyDescent="0.35">
      <c r="A68" t="s">
        <v>39</v>
      </c>
      <c r="B68" s="6" t="s">
        <v>58</v>
      </c>
    </row>
    <row r="69" spans="1:28" x14ac:dyDescent="0.35">
      <c r="B69">
        <v>176</v>
      </c>
      <c r="C69">
        <v>177</v>
      </c>
      <c r="D69">
        <v>178</v>
      </c>
      <c r="E69">
        <v>179</v>
      </c>
      <c r="F69">
        <v>180</v>
      </c>
      <c r="G69">
        <v>181</v>
      </c>
      <c r="H69">
        <v>182</v>
      </c>
      <c r="I69">
        <v>183</v>
      </c>
      <c r="J69">
        <v>184</v>
      </c>
      <c r="K69">
        <v>185</v>
      </c>
      <c r="L69">
        <v>186</v>
      </c>
      <c r="M69">
        <v>187</v>
      </c>
      <c r="N69">
        <v>188</v>
      </c>
      <c r="O69" t="s">
        <v>16</v>
      </c>
      <c r="P69" t="s">
        <v>17</v>
      </c>
      <c r="Q69">
        <f>COUNT(B70:N70)</f>
        <v>13</v>
      </c>
    </row>
    <row r="70" spans="1:28" x14ac:dyDescent="0.35">
      <c r="A70" s="7" t="s">
        <v>1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f>AVERAGE(B70:N70)</f>
        <v>0</v>
      </c>
      <c r="P70" s="2">
        <f>STDEV(B70:N70)</f>
        <v>0</v>
      </c>
    </row>
    <row r="71" spans="1:28" x14ac:dyDescent="0.35">
      <c r="A71" s="7" t="s">
        <v>2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4.2259999999999997E-3</v>
      </c>
      <c r="H71" s="2">
        <v>0</v>
      </c>
      <c r="I71" s="2">
        <v>0</v>
      </c>
      <c r="J71" s="2">
        <v>0</v>
      </c>
      <c r="K71" s="2">
        <v>8.4000000000000003E-4</v>
      </c>
      <c r="L71" s="2">
        <v>0</v>
      </c>
      <c r="M71" s="2">
        <v>0</v>
      </c>
      <c r="N71" s="2">
        <v>1.6969999999999999E-3</v>
      </c>
      <c r="O71" s="2">
        <f t="shared" ref="O71:O85" si="31">AVERAGE(B71:N71)</f>
        <v>5.2023076923076914E-4</v>
      </c>
      <c r="P71" s="2">
        <f t="shared" ref="P71:P85" si="32">STDEV(B71:N71)</f>
        <v>1.2222303488463317E-3</v>
      </c>
    </row>
    <row r="72" spans="1:28" x14ac:dyDescent="0.35">
      <c r="A72" s="8" t="s">
        <v>3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f t="shared" si="31"/>
        <v>0</v>
      </c>
      <c r="P72" s="2">
        <f t="shared" si="32"/>
        <v>0</v>
      </c>
    </row>
    <row r="73" spans="1:28" x14ac:dyDescent="0.35">
      <c r="A73" s="7" t="s">
        <v>4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6.2950000000000002E-3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6.2960000000000004E-3</v>
      </c>
      <c r="N73" s="2">
        <v>0</v>
      </c>
      <c r="O73" s="2">
        <f t="shared" si="31"/>
        <v>9.6853846153846165E-4</v>
      </c>
      <c r="P73" s="2">
        <f t="shared" si="32"/>
        <v>2.364173097701908E-3</v>
      </c>
    </row>
    <row r="74" spans="1:28" x14ac:dyDescent="0.35">
      <c r="A74" s="7" t="s">
        <v>5</v>
      </c>
      <c r="B74" s="2">
        <v>3.0681E-2</v>
      </c>
      <c r="C74" s="2">
        <v>1.5446E-2</v>
      </c>
      <c r="D74" s="2">
        <v>1.0843E-2</v>
      </c>
      <c r="E74" s="2">
        <v>7.3130000000000001E-3</v>
      </c>
      <c r="F74" s="2">
        <v>1.8E-3</v>
      </c>
      <c r="G74" s="2">
        <v>0</v>
      </c>
      <c r="H74" s="2">
        <v>3.4759999999999999E-3</v>
      </c>
      <c r="I74" s="2">
        <v>0</v>
      </c>
      <c r="J74" s="2">
        <v>2.0140000000000002E-3</v>
      </c>
      <c r="K74" s="2">
        <v>0</v>
      </c>
      <c r="L74" s="2">
        <v>1.0153000000000001E-2</v>
      </c>
      <c r="M74" s="2">
        <v>1.294E-3</v>
      </c>
      <c r="N74" s="2">
        <v>0</v>
      </c>
      <c r="O74" s="2">
        <f t="shared" si="31"/>
        <v>6.386153846153847E-3</v>
      </c>
      <c r="P74" s="2">
        <f t="shared" si="32"/>
        <v>8.8737037536584622E-3</v>
      </c>
    </row>
    <row r="75" spans="1:28" x14ac:dyDescent="0.35">
      <c r="A75" s="7" t="s">
        <v>6</v>
      </c>
      <c r="B75" s="2">
        <v>80.793499999999995</v>
      </c>
      <c r="C75" s="2">
        <v>81.078000000000003</v>
      </c>
      <c r="D75" s="2">
        <v>80.657399999999996</v>
      </c>
      <c r="E75" s="2">
        <v>80.724100000000007</v>
      </c>
      <c r="F75" s="2">
        <v>80.851799999999997</v>
      </c>
      <c r="G75" s="2">
        <v>81.167500000000004</v>
      </c>
      <c r="H75" s="2">
        <v>80.869799999999998</v>
      </c>
      <c r="I75" s="2">
        <v>81.146000000000001</v>
      </c>
      <c r="J75" s="2">
        <v>80.770300000000006</v>
      </c>
      <c r="K75" s="2">
        <v>80.689599999999999</v>
      </c>
      <c r="L75" s="2">
        <v>80.744</v>
      </c>
      <c r="M75" s="2">
        <v>80.894400000000005</v>
      </c>
      <c r="N75" s="2">
        <v>81.141999999999996</v>
      </c>
      <c r="O75" s="3">
        <f t="shared" si="31"/>
        <v>80.886800000000008</v>
      </c>
      <c r="P75" s="3">
        <f t="shared" si="32"/>
        <v>0.18481653966388803</v>
      </c>
      <c r="Q75" t="s">
        <v>92</v>
      </c>
    </row>
    <row r="76" spans="1:28" x14ac:dyDescent="0.35">
      <c r="A76" s="7" t="s">
        <v>7</v>
      </c>
      <c r="B76" s="2">
        <v>0.67535000000000001</v>
      </c>
      <c r="C76" s="2">
        <v>0.65980700000000003</v>
      </c>
      <c r="D76" s="2">
        <v>0.648447</v>
      </c>
      <c r="E76" s="2">
        <v>0.69078799999999996</v>
      </c>
      <c r="F76" s="2">
        <v>0.64635399999999998</v>
      </c>
      <c r="G76" s="2">
        <v>0.65495499999999995</v>
      </c>
      <c r="H76" s="2">
        <v>0.65116399999999997</v>
      </c>
      <c r="I76" s="2">
        <v>0.65308699999999997</v>
      </c>
      <c r="J76" s="2">
        <v>0.65395999999999999</v>
      </c>
      <c r="K76" s="2">
        <v>0.62969900000000001</v>
      </c>
      <c r="L76" s="2">
        <v>0.67562</v>
      </c>
      <c r="M76" s="2">
        <v>0.67200700000000002</v>
      </c>
      <c r="N76" s="2">
        <v>0.65579799999999999</v>
      </c>
      <c r="O76" s="3">
        <f t="shared" si="31"/>
        <v>0.65900276923076917</v>
      </c>
      <c r="P76" s="3">
        <f t="shared" si="32"/>
        <v>1.5816857205493584E-2</v>
      </c>
    </row>
    <row r="77" spans="1:28" x14ac:dyDescent="0.35">
      <c r="A77" s="7" t="s">
        <v>8</v>
      </c>
      <c r="B77" s="2">
        <v>19.813300000000002</v>
      </c>
      <c r="C77" s="2">
        <v>19.586600000000001</v>
      </c>
      <c r="D77" s="2">
        <v>19.589099999999998</v>
      </c>
      <c r="E77" s="2">
        <v>19.7485</v>
      </c>
      <c r="F77" s="2">
        <v>19.627500000000001</v>
      </c>
      <c r="G77" s="2">
        <v>19.868300000000001</v>
      </c>
      <c r="H77" s="2">
        <v>19.8809</v>
      </c>
      <c r="I77" s="2">
        <v>19.579699999999999</v>
      </c>
      <c r="J77" s="2">
        <v>19.956</v>
      </c>
      <c r="K77" s="2">
        <v>19.807600000000001</v>
      </c>
      <c r="L77" s="2">
        <v>19.785799999999998</v>
      </c>
      <c r="M77" s="2">
        <v>19.727</v>
      </c>
      <c r="N77" s="2">
        <v>19.694600000000001</v>
      </c>
      <c r="O77" s="3">
        <f t="shared" si="31"/>
        <v>19.743453846153844</v>
      </c>
      <c r="P77" s="3">
        <f t="shared" si="32"/>
        <v>0.12308940934259026</v>
      </c>
    </row>
    <row r="78" spans="1:28" x14ac:dyDescent="0.35">
      <c r="A78" s="7" t="s">
        <v>9</v>
      </c>
      <c r="B78" s="2">
        <v>1.1165E-2</v>
      </c>
      <c r="C78" s="2">
        <v>4.032E-3</v>
      </c>
      <c r="D78" s="2">
        <v>7.195E-3</v>
      </c>
      <c r="E78" s="2">
        <v>0</v>
      </c>
      <c r="F78" s="2">
        <v>0</v>
      </c>
      <c r="G78" s="2">
        <v>0</v>
      </c>
      <c r="H78" s="2">
        <v>0</v>
      </c>
      <c r="I78" s="2">
        <v>7.76E-4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f t="shared" si="31"/>
        <v>1.7821538461538461E-3</v>
      </c>
      <c r="P78" s="2">
        <f t="shared" si="32"/>
        <v>3.5589735141412582E-3</v>
      </c>
    </row>
    <row r="79" spans="1:28" x14ac:dyDescent="0.35">
      <c r="A79" s="7" t="s">
        <v>44</v>
      </c>
      <c r="B79" s="2">
        <v>9.859999999999999E-4</v>
      </c>
      <c r="C79" s="2">
        <v>1.116E-2</v>
      </c>
      <c r="D79" s="2">
        <v>1.4926999999999999E-2</v>
      </c>
      <c r="E79" s="2">
        <v>9.9150000000000002E-3</v>
      </c>
      <c r="F79" s="2">
        <v>3.8730000000000001E-3</v>
      </c>
      <c r="G79" s="2">
        <v>0</v>
      </c>
      <c r="H79" s="2">
        <v>0</v>
      </c>
      <c r="I79" s="2">
        <v>0</v>
      </c>
      <c r="J79" s="2">
        <v>3.0339999999999998E-3</v>
      </c>
      <c r="K79" s="2">
        <v>3.2989999999999998E-3</v>
      </c>
      <c r="L79" s="2">
        <v>5.5030000000000001E-3</v>
      </c>
      <c r="M79" s="2">
        <v>0</v>
      </c>
      <c r="N79" s="2">
        <v>7.3029999999999996E-3</v>
      </c>
      <c r="O79" s="2">
        <f t="shared" si="31"/>
        <v>4.6153846153846149E-3</v>
      </c>
      <c r="P79" s="2">
        <f t="shared" si="32"/>
        <v>4.9025739589604288E-3</v>
      </c>
    </row>
    <row r="80" spans="1:28" x14ac:dyDescent="0.35">
      <c r="A80" s="7" t="s">
        <v>44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f t="shared" si="31"/>
        <v>0</v>
      </c>
      <c r="P80" s="2">
        <f t="shared" si="32"/>
        <v>0</v>
      </c>
    </row>
    <row r="81" spans="1:16" x14ac:dyDescent="0.35">
      <c r="A81" s="7" t="s">
        <v>10</v>
      </c>
      <c r="B81" s="2">
        <v>6.1200000000000002E-4</v>
      </c>
      <c r="C81" s="2">
        <v>8.1630000000000001E-3</v>
      </c>
      <c r="D81" s="2">
        <v>0</v>
      </c>
      <c r="E81" s="2">
        <v>0</v>
      </c>
      <c r="F81" s="2">
        <v>0</v>
      </c>
      <c r="G81" s="2">
        <v>5.2030000000000002E-3</v>
      </c>
      <c r="H81" s="2">
        <v>5.1000000000000004E-3</v>
      </c>
      <c r="I81" s="2">
        <v>0</v>
      </c>
      <c r="J81" s="2">
        <v>0</v>
      </c>
      <c r="K81" s="2">
        <v>3.163E-3</v>
      </c>
      <c r="L81" s="2">
        <v>2.856E-3</v>
      </c>
      <c r="M81" s="2">
        <v>2.1410000000000001E-3</v>
      </c>
      <c r="N81" s="2">
        <v>0</v>
      </c>
      <c r="O81" s="2">
        <f t="shared" si="31"/>
        <v>2.0952307692307694E-3</v>
      </c>
      <c r="P81" s="2">
        <f t="shared" si="32"/>
        <v>2.6734124932330139E-3</v>
      </c>
    </row>
    <row r="82" spans="1:16" x14ac:dyDescent="0.35">
      <c r="A82" s="7" t="s">
        <v>11</v>
      </c>
      <c r="B82" s="2">
        <v>0</v>
      </c>
      <c r="C82" s="2">
        <v>0</v>
      </c>
      <c r="D82" s="2">
        <v>0</v>
      </c>
      <c r="E82" s="2">
        <v>0.30310799999999999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f t="shared" si="31"/>
        <v>2.3316E-2</v>
      </c>
      <c r="P82" s="2">
        <f t="shared" si="32"/>
        <v>8.4067033538718375E-2</v>
      </c>
    </row>
    <row r="83" spans="1:16" x14ac:dyDescent="0.35">
      <c r="A83" s="7" t="s">
        <v>45</v>
      </c>
      <c r="B83" s="2">
        <v>5.757E-3</v>
      </c>
      <c r="C83" s="2">
        <v>1.279E-3</v>
      </c>
      <c r="D83" s="2">
        <v>1.598E-3</v>
      </c>
      <c r="E83" s="2">
        <v>0</v>
      </c>
      <c r="F83" s="2">
        <v>3.5170000000000002E-3</v>
      </c>
      <c r="G83" s="2">
        <v>1.279E-3</v>
      </c>
      <c r="H83" s="2">
        <v>0</v>
      </c>
      <c r="I83" s="2">
        <v>0</v>
      </c>
      <c r="J83" s="2">
        <v>4.9560000000000003E-3</v>
      </c>
      <c r="K83" s="2">
        <v>1.439E-3</v>
      </c>
      <c r="L83" s="2">
        <v>0</v>
      </c>
      <c r="M83" s="2">
        <v>0</v>
      </c>
      <c r="N83" s="2">
        <v>7.1879999999999999E-3</v>
      </c>
      <c r="O83" s="2">
        <f t="shared" si="31"/>
        <v>2.077923076923077E-3</v>
      </c>
      <c r="P83" s="2">
        <f t="shared" si="32"/>
        <v>2.4749863454686795E-3</v>
      </c>
    </row>
    <row r="84" spans="1:16" x14ac:dyDescent="0.35">
      <c r="A84" s="7" t="s">
        <v>12</v>
      </c>
      <c r="B84" s="2">
        <v>0.25852700000000001</v>
      </c>
      <c r="C84" s="2">
        <v>0.24334600000000001</v>
      </c>
      <c r="D84" s="2">
        <v>0.17624000000000001</v>
      </c>
      <c r="E84" s="2">
        <v>0.18770700000000001</v>
      </c>
      <c r="F84" s="2">
        <v>0.141542</v>
      </c>
      <c r="G84" s="2">
        <v>0.11726499999999999</v>
      </c>
      <c r="H84" s="2">
        <v>4.9126999999999997E-2</v>
      </c>
      <c r="I84" s="2">
        <v>6.6601999999999995E-2</v>
      </c>
      <c r="J84" s="2">
        <v>9.1261999999999996E-2</v>
      </c>
      <c r="K84" s="2">
        <v>8.4847000000000006E-2</v>
      </c>
      <c r="L84" s="2">
        <v>8.3878999999999995E-2</v>
      </c>
      <c r="M84" s="2">
        <v>6.4751000000000003E-2</v>
      </c>
      <c r="N84" s="2">
        <v>5.6901E-2</v>
      </c>
      <c r="O84" s="2">
        <f t="shared" si="31"/>
        <v>0.1247689230769231</v>
      </c>
      <c r="P84" s="2">
        <f t="shared" si="32"/>
        <v>7.1064302898222062E-2</v>
      </c>
    </row>
    <row r="85" spans="1:16" x14ac:dyDescent="0.35">
      <c r="A85" s="7" t="s">
        <v>13</v>
      </c>
      <c r="B85" s="2">
        <v>4.4739999999999997E-3</v>
      </c>
      <c r="C85" s="2">
        <v>2.1111999999999999E-2</v>
      </c>
      <c r="D85" s="2">
        <v>2.6102E-2</v>
      </c>
      <c r="E85" s="2">
        <v>3.104E-3</v>
      </c>
      <c r="F85" s="2">
        <v>4.2372E-2</v>
      </c>
      <c r="G85" s="2">
        <v>8.5089999999999992E-3</v>
      </c>
      <c r="H85" s="2">
        <v>5.5500000000000005E-4</v>
      </c>
      <c r="I85" s="2">
        <v>0</v>
      </c>
      <c r="J85" s="2">
        <v>1.0503999999999999E-2</v>
      </c>
      <c r="K85" s="2">
        <v>0</v>
      </c>
      <c r="L85" s="2">
        <v>0</v>
      </c>
      <c r="M85" s="2">
        <v>0</v>
      </c>
      <c r="N85" s="2">
        <v>0</v>
      </c>
      <c r="O85" s="2">
        <f t="shared" si="31"/>
        <v>8.9793846153846148E-3</v>
      </c>
      <c r="P85" s="2">
        <f t="shared" si="32"/>
        <v>1.3187533320896049E-2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7"/>
  <sheetViews>
    <sheetView topLeftCell="A22" workbookViewId="0">
      <selection activeCell="B66" sqref="B66:C66"/>
    </sheetView>
  </sheetViews>
  <sheetFormatPr defaultRowHeight="14.5" x14ac:dyDescent="0.35"/>
  <sheetData>
    <row r="1" spans="1:15" ht="15.5" x14ac:dyDescent="0.35">
      <c r="A1" s="5" t="s">
        <v>96</v>
      </c>
    </row>
    <row r="2" spans="1:15" x14ac:dyDescent="0.35">
      <c r="A2" s="1" t="s">
        <v>37</v>
      </c>
    </row>
    <row r="4" spans="1:15" x14ac:dyDescent="0.35">
      <c r="A4" s="1" t="s">
        <v>97</v>
      </c>
      <c r="F4" s="1" t="s">
        <v>98</v>
      </c>
      <c r="I4" t="s">
        <v>99</v>
      </c>
      <c r="O4" s="39"/>
    </row>
    <row r="5" spans="1:15" x14ac:dyDescent="0.35">
      <c r="A5" t="s">
        <v>39</v>
      </c>
      <c r="B5" s="6" t="s">
        <v>41</v>
      </c>
      <c r="F5" s="1"/>
      <c r="O5" s="39"/>
    </row>
    <row r="6" spans="1:15" x14ac:dyDescent="0.35">
      <c r="B6">
        <v>195</v>
      </c>
      <c r="C6">
        <v>196</v>
      </c>
      <c r="D6">
        <v>197</v>
      </c>
      <c r="O6" s="39"/>
    </row>
    <row r="7" spans="1:15" x14ac:dyDescent="0.35">
      <c r="A7" t="s">
        <v>19</v>
      </c>
      <c r="B7" s="2">
        <v>10.7783</v>
      </c>
      <c r="C7" s="2">
        <v>11.6121</v>
      </c>
      <c r="D7" s="2">
        <v>11.5594</v>
      </c>
      <c r="E7" s="3">
        <f>AVERAGE(B7:D7)</f>
        <v>11.316599999999999</v>
      </c>
      <c r="F7" s="3">
        <f>STDEV(B7:D7)</f>
        <v>0.46692557222752329</v>
      </c>
      <c r="O7" s="39"/>
    </row>
    <row r="8" spans="1:15" x14ac:dyDescent="0.35">
      <c r="A8" t="s">
        <v>20</v>
      </c>
      <c r="B8" s="2">
        <v>5.1699999999999999E-4</v>
      </c>
      <c r="C8" s="2">
        <v>3.6400000000000001E-4</v>
      </c>
      <c r="D8" s="2">
        <v>0</v>
      </c>
      <c r="E8" s="3">
        <f t="shared" ref="E8:E21" si="0">AVERAGE(B8:D8)</f>
        <v>2.9366666666666669E-4</v>
      </c>
      <c r="F8" s="3">
        <f t="shared" ref="F8:F21" si="1">STDEV(B8:D8)</f>
        <v>2.6557924115663356E-4</v>
      </c>
      <c r="O8" s="39"/>
    </row>
    <row r="9" spans="1:15" x14ac:dyDescent="0.35">
      <c r="A9" t="s">
        <v>21</v>
      </c>
      <c r="B9" s="2">
        <v>44.802</v>
      </c>
      <c r="C9" s="2">
        <v>44.502800000000001</v>
      </c>
      <c r="D9" s="2">
        <v>44.330199999999998</v>
      </c>
      <c r="E9" s="3">
        <f t="shared" si="0"/>
        <v>44.544999999999995</v>
      </c>
      <c r="F9" s="3">
        <f t="shared" si="1"/>
        <v>0.23871413866798996</v>
      </c>
      <c r="O9" s="39"/>
    </row>
    <row r="10" spans="1:15" x14ac:dyDescent="0.35">
      <c r="A10" t="s">
        <v>22</v>
      </c>
      <c r="B10" s="2">
        <v>5.44503</v>
      </c>
      <c r="C10" s="2">
        <v>5.8418799999999997</v>
      </c>
      <c r="D10" s="2">
        <v>5.8321300000000003</v>
      </c>
      <c r="E10" s="3">
        <f t="shared" si="0"/>
        <v>5.7063466666666658</v>
      </c>
      <c r="F10" s="3">
        <f t="shared" si="1"/>
        <v>0.22635937319522095</v>
      </c>
      <c r="O10" s="39"/>
    </row>
    <row r="11" spans="1:15" x14ac:dyDescent="0.35">
      <c r="A11" t="s">
        <v>23</v>
      </c>
      <c r="B11" s="2">
        <v>1.5449999999999999E-3</v>
      </c>
      <c r="C11" s="2">
        <v>0</v>
      </c>
      <c r="D11" s="2">
        <v>0</v>
      </c>
      <c r="E11" s="3">
        <f t="shared" si="0"/>
        <v>5.1499999999999994E-4</v>
      </c>
      <c r="F11" s="3">
        <f t="shared" si="1"/>
        <v>8.9200616589797178E-4</v>
      </c>
      <c r="O11" s="39"/>
    </row>
    <row r="12" spans="1:15" x14ac:dyDescent="0.35">
      <c r="A12" t="s">
        <v>24</v>
      </c>
      <c r="B12" s="2">
        <v>20.398800000000001</v>
      </c>
      <c r="C12" s="2">
        <v>19.2392</v>
      </c>
      <c r="D12" s="2">
        <v>19.202100000000002</v>
      </c>
      <c r="E12" s="3">
        <f t="shared" si="0"/>
        <v>19.613366666666668</v>
      </c>
      <c r="F12" s="3">
        <f t="shared" si="1"/>
        <v>0.68045811284261548</v>
      </c>
      <c r="O12" s="39"/>
    </row>
    <row r="13" spans="1:15" x14ac:dyDescent="0.35">
      <c r="A13" t="s">
        <v>25</v>
      </c>
      <c r="B13" s="2">
        <v>0</v>
      </c>
      <c r="C13" s="2">
        <v>0</v>
      </c>
      <c r="D13" s="2">
        <v>0</v>
      </c>
      <c r="E13" s="3">
        <f t="shared" si="0"/>
        <v>0</v>
      </c>
      <c r="F13" s="3">
        <f t="shared" si="1"/>
        <v>0</v>
      </c>
      <c r="O13" s="39"/>
    </row>
    <row r="14" spans="1:15" x14ac:dyDescent="0.35">
      <c r="A14" t="s">
        <v>26</v>
      </c>
      <c r="B14" s="2">
        <v>0.113221</v>
      </c>
      <c r="C14" s="2">
        <v>7.3195999999999997E-2</v>
      </c>
      <c r="D14" s="2">
        <v>6.3237000000000002E-2</v>
      </c>
      <c r="E14" s="3">
        <f t="shared" si="0"/>
        <v>8.3218E-2</v>
      </c>
      <c r="F14" s="3">
        <f t="shared" si="1"/>
        <v>2.6456198271860621E-2</v>
      </c>
      <c r="O14" s="39"/>
    </row>
    <row r="15" spans="1:15" x14ac:dyDescent="0.35">
      <c r="A15" t="s">
        <v>27</v>
      </c>
      <c r="B15" s="2">
        <v>1.5455099999999999</v>
      </c>
      <c r="C15" s="2">
        <v>1.4639800000000001</v>
      </c>
      <c r="D15" s="2">
        <v>1.47065</v>
      </c>
      <c r="E15" s="3">
        <f t="shared" si="0"/>
        <v>1.4933800000000002</v>
      </c>
      <c r="F15" s="3">
        <f t="shared" si="1"/>
        <v>4.5268917592537983E-2</v>
      </c>
      <c r="O15" s="39"/>
    </row>
    <row r="16" spans="1:15" x14ac:dyDescent="0.35">
      <c r="A16" t="s">
        <v>50</v>
      </c>
      <c r="B16" s="2">
        <v>1.6358999999999999E-2</v>
      </c>
      <c r="C16" s="2">
        <v>9.0790000000000003E-3</v>
      </c>
      <c r="D16" s="2">
        <v>2.7021E-2</v>
      </c>
      <c r="E16" s="3">
        <f t="shared" si="0"/>
        <v>1.7486333333333333E-2</v>
      </c>
      <c r="F16" s="3">
        <f t="shared" si="1"/>
        <v>9.0239681589272796E-3</v>
      </c>
      <c r="O16" s="39"/>
    </row>
    <row r="17" spans="1:22" x14ac:dyDescent="0.35">
      <c r="A17" t="s">
        <v>28</v>
      </c>
      <c r="B17" s="2">
        <v>0.77641800000000005</v>
      </c>
      <c r="C17" s="2">
        <v>0.78087499999999999</v>
      </c>
      <c r="D17" s="2">
        <v>0.77124199999999998</v>
      </c>
      <c r="E17" s="40">
        <f t="shared" si="0"/>
        <v>0.7761783333333333</v>
      </c>
      <c r="F17" s="40">
        <f t="shared" si="1"/>
        <v>4.8209700614433772E-3</v>
      </c>
      <c r="O17" s="39"/>
    </row>
    <row r="18" spans="1:22" x14ac:dyDescent="0.35">
      <c r="A18" t="s">
        <v>29</v>
      </c>
      <c r="B18" s="2">
        <v>11.639699999999999</v>
      </c>
      <c r="C18" s="2">
        <v>11.726800000000001</v>
      </c>
      <c r="D18" s="2">
        <v>12.1014</v>
      </c>
      <c r="E18" s="3">
        <f t="shared" si="0"/>
        <v>11.822633333333334</v>
      </c>
      <c r="F18" s="3">
        <f t="shared" si="1"/>
        <v>0.24531559944963413</v>
      </c>
      <c r="O18" s="39"/>
    </row>
    <row r="19" spans="1:22" x14ac:dyDescent="0.35">
      <c r="A19" t="s">
        <v>51</v>
      </c>
      <c r="B19" s="2">
        <v>4.7793000000000002E-2</v>
      </c>
      <c r="C19" s="2">
        <v>5.3981000000000001E-2</v>
      </c>
      <c r="D19" s="2">
        <v>5.3629000000000003E-2</v>
      </c>
      <c r="E19" s="3">
        <f t="shared" si="0"/>
        <v>5.1801000000000007E-2</v>
      </c>
      <c r="F19" s="3">
        <f t="shared" si="1"/>
        <v>3.4754890303380329E-3</v>
      </c>
      <c r="O19" s="39"/>
    </row>
    <row r="20" spans="1:22" x14ac:dyDescent="0.35">
      <c r="A20" t="s">
        <v>30</v>
      </c>
      <c r="B20" s="2">
        <v>4.2875899999999998</v>
      </c>
      <c r="C20" s="2">
        <v>4.5479599999999998</v>
      </c>
      <c r="D20" s="2">
        <v>4.4102600000000001</v>
      </c>
      <c r="E20" s="3">
        <f t="shared" si="0"/>
        <v>4.4152699999999996</v>
      </c>
      <c r="F20" s="3">
        <f t="shared" si="1"/>
        <v>0.13025728117844315</v>
      </c>
      <c r="O20" s="39"/>
    </row>
    <row r="21" spans="1:22" x14ac:dyDescent="0.35">
      <c r="A21" t="s">
        <v>31</v>
      </c>
      <c r="B21" s="2">
        <v>0.14724799999999999</v>
      </c>
      <c r="C21" s="2">
        <v>0.147673</v>
      </c>
      <c r="D21" s="2">
        <v>0.178727</v>
      </c>
      <c r="E21" s="3">
        <f t="shared" si="0"/>
        <v>0.15788266666666664</v>
      </c>
      <c r="F21" s="3">
        <f t="shared" si="1"/>
        <v>1.8052972894604738E-2</v>
      </c>
      <c r="O21" s="39"/>
    </row>
    <row r="22" spans="1:22" x14ac:dyDescent="0.35">
      <c r="A22" t="s">
        <v>74</v>
      </c>
      <c r="O22" s="39"/>
    </row>
    <row r="23" spans="1:22" x14ac:dyDescent="0.35">
      <c r="O23" s="39"/>
    </row>
    <row r="24" spans="1:22" x14ac:dyDescent="0.35">
      <c r="A24" s="9" t="s">
        <v>88</v>
      </c>
      <c r="O24" s="39"/>
    </row>
    <row r="25" spans="1:22" x14ac:dyDescent="0.35">
      <c r="A25" t="s">
        <v>107</v>
      </c>
      <c r="B25" s="6" t="s">
        <v>106</v>
      </c>
      <c r="N25" s="6" t="s">
        <v>41</v>
      </c>
      <c r="O25" s="39"/>
      <c r="T25">
        <f>COUNT(B27:S27)</f>
        <v>16</v>
      </c>
    </row>
    <row r="26" spans="1:22" x14ac:dyDescent="0.35">
      <c r="B26" s="11">
        <v>91</v>
      </c>
      <c r="C26" s="11">
        <v>92</v>
      </c>
      <c r="D26" s="11">
        <v>129</v>
      </c>
      <c r="E26" s="11">
        <v>130</v>
      </c>
      <c r="F26" s="11">
        <v>131</v>
      </c>
      <c r="G26" s="11">
        <v>153</v>
      </c>
      <c r="H26" s="11">
        <v>154</v>
      </c>
      <c r="I26" s="11">
        <v>155</v>
      </c>
      <c r="J26" s="11">
        <v>156</v>
      </c>
      <c r="K26" s="11">
        <v>157</v>
      </c>
      <c r="L26" s="11">
        <v>158</v>
      </c>
      <c r="M26" s="11">
        <v>159</v>
      </c>
      <c r="N26" s="11">
        <v>135</v>
      </c>
      <c r="O26" s="41">
        <v>136</v>
      </c>
      <c r="P26" s="11">
        <v>139</v>
      </c>
      <c r="Q26" s="11">
        <v>140</v>
      </c>
      <c r="R26" s="11">
        <v>142</v>
      </c>
      <c r="S26" s="11">
        <v>147</v>
      </c>
    </row>
    <row r="27" spans="1:22" x14ac:dyDescent="0.35">
      <c r="A27" t="s">
        <v>19</v>
      </c>
      <c r="B27" s="2">
        <v>9.4178999999999999E-2</v>
      </c>
      <c r="C27" s="2"/>
      <c r="D27" s="2">
        <v>0.42539300000000002</v>
      </c>
      <c r="E27" s="2">
        <v>0.21299199999999999</v>
      </c>
      <c r="F27" s="42"/>
      <c r="G27" s="2">
        <v>0.32758900000000002</v>
      </c>
      <c r="H27" s="2">
        <v>0.35716599999999998</v>
      </c>
      <c r="I27" s="2">
        <v>6.0491999999999997E-2</v>
      </c>
      <c r="J27" s="2">
        <v>3.5876999999999999E-2</v>
      </c>
      <c r="K27" s="2">
        <v>5.8427E-2</v>
      </c>
      <c r="L27" s="2">
        <v>2.6551000000000002E-2</v>
      </c>
      <c r="M27" s="2">
        <v>0.209173</v>
      </c>
      <c r="N27" s="7">
        <v>0.10560700000000001</v>
      </c>
      <c r="O27" s="7">
        <v>0.22758100000000001</v>
      </c>
      <c r="P27" s="7">
        <v>0.37065199999999998</v>
      </c>
      <c r="Q27" s="7">
        <v>0.48002400000000001</v>
      </c>
      <c r="R27" s="7">
        <v>0.53015999999999996</v>
      </c>
      <c r="S27" s="7">
        <v>0.34375899999999998</v>
      </c>
      <c r="T27" s="3">
        <f>AVERAGE(B27:S27)</f>
        <v>0.24160137500000001</v>
      </c>
      <c r="U27" s="2">
        <f>STDEV(B27:S27)</f>
        <v>0.16712215512886575</v>
      </c>
      <c r="V27" t="str">
        <f>A27</f>
        <v>SiO2</v>
      </c>
    </row>
    <row r="28" spans="1:22" x14ac:dyDescent="0.35">
      <c r="A28" t="s">
        <v>20</v>
      </c>
      <c r="B28" s="2">
        <v>0.48063800000000001</v>
      </c>
      <c r="C28" s="2"/>
      <c r="D28" s="2">
        <v>0.29641200000000001</v>
      </c>
      <c r="E28" s="2">
        <v>0.53975499999999998</v>
      </c>
      <c r="F28" s="2"/>
      <c r="G28" s="2">
        <v>0.14750099999999999</v>
      </c>
      <c r="H28" s="2">
        <v>0.17538300000000001</v>
      </c>
      <c r="I28" s="2">
        <v>0.50364600000000004</v>
      </c>
      <c r="J28" s="2">
        <v>0.53459199999999996</v>
      </c>
      <c r="K28" s="2">
        <v>0.27469900000000003</v>
      </c>
      <c r="L28" s="2">
        <v>0.29862100000000003</v>
      </c>
      <c r="M28" s="2">
        <v>0.29381400000000002</v>
      </c>
      <c r="N28" s="7">
        <v>0.67185300000000003</v>
      </c>
      <c r="O28" s="7">
        <v>1.28637</v>
      </c>
      <c r="P28" s="7">
        <v>0.38076500000000002</v>
      </c>
      <c r="Q28" s="7">
        <v>0.27192</v>
      </c>
      <c r="R28" s="7">
        <v>0.241595</v>
      </c>
      <c r="S28" s="7">
        <v>0.13234899999999999</v>
      </c>
      <c r="T28" s="3">
        <f t="shared" ref="T28:T41" si="2">AVERAGE(B28:S28)</f>
        <v>0.40811956250000003</v>
      </c>
      <c r="U28" s="2">
        <f t="shared" ref="U28:U41" si="3">STDEV(B28:S28)</f>
        <v>0.28155385966192892</v>
      </c>
      <c r="V28" t="str">
        <f t="shared" ref="V28:V41" si="4">A28</f>
        <v>TiO2</v>
      </c>
    </row>
    <row r="29" spans="1:22" x14ac:dyDescent="0.35">
      <c r="A29" t="s">
        <v>21</v>
      </c>
      <c r="B29" s="2">
        <v>0</v>
      </c>
      <c r="C29" s="2"/>
      <c r="D29" s="2">
        <v>0</v>
      </c>
      <c r="E29" s="2">
        <v>0</v>
      </c>
      <c r="F29" s="2"/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3">
        <f t="shared" si="2"/>
        <v>0</v>
      </c>
      <c r="U29" s="2">
        <f t="shared" si="3"/>
        <v>0</v>
      </c>
      <c r="V29" t="str">
        <f t="shared" si="4"/>
        <v>B2O3 (diff/stoich)</v>
      </c>
    </row>
    <row r="30" spans="1:22" x14ac:dyDescent="0.35">
      <c r="A30" t="s">
        <v>22</v>
      </c>
      <c r="B30" s="2">
        <v>0.124837</v>
      </c>
      <c r="C30" s="2"/>
      <c r="D30" s="2">
        <v>0.63645200000000002</v>
      </c>
      <c r="E30" s="2">
        <v>1.6494500000000001</v>
      </c>
      <c r="F30" s="2"/>
      <c r="G30" s="2">
        <v>0.33460200000000001</v>
      </c>
      <c r="H30" s="2">
        <v>0.417624</v>
      </c>
      <c r="I30" s="2">
        <v>0.72709699999999999</v>
      </c>
      <c r="J30" s="2">
        <v>0.60152799999999995</v>
      </c>
      <c r="K30" s="2">
        <v>0.66006399999999998</v>
      </c>
      <c r="L30" s="2">
        <v>0.67126300000000005</v>
      </c>
      <c r="M30" s="2">
        <v>0.83360500000000004</v>
      </c>
      <c r="N30" s="7">
        <v>9.7351999999999994E-2</v>
      </c>
      <c r="O30" s="7">
        <v>0.23440800000000001</v>
      </c>
      <c r="P30" s="7">
        <v>1.79793</v>
      </c>
      <c r="Q30" s="7">
        <v>1.33725</v>
      </c>
      <c r="R30" s="7">
        <v>0.65700400000000003</v>
      </c>
      <c r="S30" s="7">
        <v>0.37254399999999999</v>
      </c>
      <c r="T30" s="3">
        <f t="shared" si="2"/>
        <v>0.69706312500000001</v>
      </c>
      <c r="U30" s="2">
        <f t="shared" si="3"/>
        <v>0.50204226001401853</v>
      </c>
      <c r="V30" t="str">
        <f t="shared" si="4"/>
        <v>Al2O3</v>
      </c>
    </row>
    <row r="31" spans="1:22" x14ac:dyDescent="0.35">
      <c r="A31" t="s">
        <v>23</v>
      </c>
      <c r="B31" s="2">
        <v>0</v>
      </c>
      <c r="C31" s="2"/>
      <c r="D31" s="2">
        <v>1.0921999999999999E-2</v>
      </c>
      <c r="E31" s="2">
        <v>7.1570000000000002E-3</v>
      </c>
      <c r="F31" s="2"/>
      <c r="G31" s="2">
        <v>0.10383299999999999</v>
      </c>
      <c r="H31" s="2">
        <v>2.4403999999999999E-2</v>
      </c>
      <c r="I31" s="2">
        <v>2.2422999999999998E-2</v>
      </c>
      <c r="J31" s="2">
        <v>2.418E-3</v>
      </c>
      <c r="K31" s="2">
        <v>9.7900000000000005E-4</v>
      </c>
      <c r="L31" s="2">
        <v>7.8209999999999998E-3</v>
      </c>
      <c r="M31" s="2">
        <v>9.6970000000000008E-3</v>
      </c>
      <c r="N31" s="7">
        <v>2.5883E-2</v>
      </c>
      <c r="O31" s="7">
        <v>4.9820000000000003E-3</v>
      </c>
      <c r="P31" s="7">
        <v>0</v>
      </c>
      <c r="Q31" s="7">
        <v>5.8529999999999997E-3</v>
      </c>
      <c r="R31" s="7">
        <v>1.0342E-2</v>
      </c>
      <c r="S31" s="7">
        <v>0.121519</v>
      </c>
      <c r="T31" s="3">
        <f t="shared" si="2"/>
        <v>2.2389562500000001E-2</v>
      </c>
      <c r="U31" s="2">
        <f t="shared" si="3"/>
        <v>3.632658125573017E-2</v>
      </c>
      <c r="V31" t="str">
        <f t="shared" si="4"/>
        <v>Cr2O3</v>
      </c>
    </row>
    <row r="32" spans="1:22" x14ac:dyDescent="0.35">
      <c r="A32" t="s">
        <v>24</v>
      </c>
      <c r="B32" s="2">
        <v>96.340299999999999</v>
      </c>
      <c r="C32" s="2"/>
      <c r="D32" s="2">
        <v>89.058700000000002</v>
      </c>
      <c r="E32" s="2">
        <v>89.876499999999993</v>
      </c>
      <c r="F32" s="2"/>
      <c r="G32" s="2">
        <v>91.0244</v>
      </c>
      <c r="H32" s="2">
        <v>95.939499999999995</v>
      </c>
      <c r="I32" s="2">
        <v>86.450100000000006</v>
      </c>
      <c r="J32" s="2">
        <v>87.291799999999995</v>
      </c>
      <c r="K32" s="2">
        <v>88.587400000000002</v>
      </c>
      <c r="L32" s="2">
        <v>88.669799999999995</v>
      </c>
      <c r="M32" s="2">
        <v>85.805300000000003</v>
      </c>
      <c r="N32" s="7">
        <v>91.271799999999999</v>
      </c>
      <c r="O32" s="7">
        <v>89.827699999999993</v>
      </c>
      <c r="P32" s="7">
        <v>88.1554</v>
      </c>
      <c r="Q32" s="7">
        <v>89.086699999999993</v>
      </c>
      <c r="R32" s="7">
        <v>87.7102</v>
      </c>
      <c r="S32" s="7">
        <v>90.157799999999995</v>
      </c>
      <c r="T32" s="3">
        <f t="shared" si="2"/>
        <v>89.703337500000004</v>
      </c>
      <c r="U32" s="2">
        <f t="shared" si="3"/>
        <v>2.9265229541499682</v>
      </c>
      <c r="V32" t="str">
        <f t="shared" si="4"/>
        <v>FeO</v>
      </c>
    </row>
    <row r="33" spans="1:22" x14ac:dyDescent="0.35">
      <c r="A33" t="s">
        <v>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7"/>
      <c r="O33" s="7"/>
      <c r="P33" s="7"/>
      <c r="Q33" s="7"/>
      <c r="R33" s="7"/>
      <c r="S33" s="7"/>
      <c r="T33" s="14">
        <v>30.19</v>
      </c>
      <c r="U33" s="2"/>
      <c r="V33" t="str">
        <f t="shared" si="4"/>
        <v>FeO(calc)</v>
      </c>
    </row>
    <row r="34" spans="1:22" x14ac:dyDescent="0.35">
      <c r="A34" t="s">
        <v>34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7"/>
      <c r="O34" s="7"/>
      <c r="P34" s="7"/>
      <c r="Q34" s="7"/>
      <c r="R34" s="7"/>
      <c r="S34" s="7"/>
      <c r="T34" s="14">
        <v>66.14</v>
      </c>
      <c r="U34" s="2"/>
      <c r="V34" t="str">
        <f t="shared" si="4"/>
        <v>Fe2O3(calc)</v>
      </c>
    </row>
    <row r="35" spans="1:22" x14ac:dyDescent="0.35">
      <c r="A35" t="s">
        <v>25</v>
      </c>
      <c r="B35" s="2">
        <v>0</v>
      </c>
      <c r="C35" s="2"/>
      <c r="D35" s="2">
        <v>9.1264999999999999E-2</v>
      </c>
      <c r="E35" s="2">
        <v>2.3191E-2</v>
      </c>
      <c r="F35" s="2"/>
      <c r="G35" s="2">
        <v>5.7518E-2</v>
      </c>
      <c r="H35" s="2">
        <v>0</v>
      </c>
      <c r="I35" s="2">
        <v>0.22751299999999999</v>
      </c>
      <c r="J35" s="2">
        <v>0.17746899999999999</v>
      </c>
      <c r="K35" s="2">
        <v>0.213449</v>
      </c>
      <c r="L35" s="2">
        <v>0.217446</v>
      </c>
      <c r="M35" s="2">
        <v>0.22401699999999999</v>
      </c>
      <c r="N35" s="7">
        <v>0</v>
      </c>
      <c r="O35" s="7">
        <v>0</v>
      </c>
      <c r="P35" s="7">
        <v>6.7405000000000007E-2</v>
      </c>
      <c r="Q35" s="7">
        <v>9.1502E-2</v>
      </c>
      <c r="R35" s="7">
        <v>7.4157000000000001E-2</v>
      </c>
      <c r="S35" s="7">
        <v>8.0739000000000005E-2</v>
      </c>
      <c r="T35" s="3">
        <f t="shared" si="2"/>
        <v>9.6604437500000001E-2</v>
      </c>
      <c r="U35" s="2">
        <f t="shared" si="3"/>
        <v>8.7206700143944424E-2</v>
      </c>
      <c r="V35" t="str">
        <f t="shared" si="4"/>
        <v>CoO</v>
      </c>
    </row>
    <row r="36" spans="1:22" x14ac:dyDescent="0.35">
      <c r="A36" t="s">
        <v>26</v>
      </c>
      <c r="B36" s="2">
        <v>0.10012799999999999</v>
      </c>
      <c r="C36" s="2"/>
      <c r="D36" s="2">
        <v>2.1538300000000001</v>
      </c>
      <c r="E36" s="2">
        <v>1.0459799999999999</v>
      </c>
      <c r="F36" s="2"/>
      <c r="G36" s="2">
        <v>1.5625100000000001</v>
      </c>
      <c r="H36" s="2">
        <v>0.62459299999999995</v>
      </c>
      <c r="I36" s="2">
        <v>5.7916299999999996</v>
      </c>
      <c r="J36" s="2">
        <v>4.7865099999999998</v>
      </c>
      <c r="K36" s="2">
        <v>2.9594200000000002</v>
      </c>
      <c r="L36" s="2">
        <v>3.4224999999999999</v>
      </c>
      <c r="M36" s="2">
        <v>4.2800099999999999</v>
      </c>
      <c r="N36" s="7">
        <v>6.5223000000000003E-2</v>
      </c>
      <c r="O36" s="7">
        <v>8.8044999999999998E-2</v>
      </c>
      <c r="P36" s="7">
        <v>1.1328199999999999</v>
      </c>
      <c r="Q36" s="7">
        <v>1.0488599999999999</v>
      </c>
      <c r="R36" s="7">
        <v>0.93146899999999999</v>
      </c>
      <c r="S36" s="7">
        <v>1.89245</v>
      </c>
      <c r="T36" s="3">
        <f t="shared" si="2"/>
        <v>1.9928736250000001</v>
      </c>
      <c r="U36" s="2">
        <f t="shared" si="3"/>
        <v>1.7723454015440994</v>
      </c>
      <c r="V36" t="str">
        <f t="shared" si="4"/>
        <v>NiO</v>
      </c>
    </row>
    <row r="37" spans="1:22" x14ac:dyDescent="0.35">
      <c r="A37" t="s">
        <v>27</v>
      </c>
      <c r="B37" s="2">
        <v>1.1502600000000001</v>
      </c>
      <c r="C37" s="2"/>
      <c r="D37" s="2">
        <v>0.28717300000000001</v>
      </c>
      <c r="E37" s="2">
        <v>0.14277799999999999</v>
      </c>
      <c r="F37" s="2"/>
      <c r="G37" s="2">
        <v>9.5559000000000005E-2</v>
      </c>
      <c r="H37" s="2">
        <v>5.5417000000000001E-2</v>
      </c>
      <c r="I37" s="2">
        <v>0.11393499999999999</v>
      </c>
      <c r="J37" s="2">
        <v>0.109921</v>
      </c>
      <c r="K37" s="2">
        <v>0.44391399999999998</v>
      </c>
      <c r="L37" s="2">
        <v>0.37875199999999998</v>
      </c>
      <c r="M37" s="2">
        <v>0.44459100000000001</v>
      </c>
      <c r="N37" s="7">
        <v>1.0759399999999999</v>
      </c>
      <c r="O37" s="7">
        <v>1.01939</v>
      </c>
      <c r="P37" s="7">
        <v>0.31874599999999997</v>
      </c>
      <c r="Q37" s="7">
        <v>0.37512000000000001</v>
      </c>
      <c r="R37" s="7">
        <v>0.385523</v>
      </c>
      <c r="S37" s="7">
        <v>0.11719599999999999</v>
      </c>
      <c r="T37" s="3">
        <f t="shared" si="2"/>
        <v>0.40713843749999995</v>
      </c>
      <c r="U37" s="2">
        <f t="shared" si="3"/>
        <v>0.36061841880783435</v>
      </c>
      <c r="V37" t="str">
        <f t="shared" si="4"/>
        <v>MnO</v>
      </c>
    </row>
    <row r="38" spans="1:22" x14ac:dyDescent="0.35">
      <c r="A38" t="s">
        <v>28</v>
      </c>
      <c r="B38" s="2">
        <v>1.0485E-2</v>
      </c>
      <c r="C38" s="2"/>
      <c r="D38" s="2">
        <v>1.8641000000000001E-2</v>
      </c>
      <c r="E38" s="2">
        <v>5.8200000000000005E-4</v>
      </c>
      <c r="F38" s="2"/>
      <c r="G38" s="2">
        <v>0</v>
      </c>
      <c r="H38" s="2">
        <v>5.0549999999999996E-3</v>
      </c>
      <c r="I38" s="2">
        <v>1.3722E-2</v>
      </c>
      <c r="J38" s="2">
        <v>7.8750000000000001E-3</v>
      </c>
      <c r="K38" s="2">
        <v>1.1067E-2</v>
      </c>
      <c r="L38" s="2">
        <v>6.8440000000000003E-3</v>
      </c>
      <c r="M38" s="2">
        <v>1.3422E-2</v>
      </c>
      <c r="N38" s="7">
        <v>2.898E-3</v>
      </c>
      <c r="O38" s="7">
        <v>2.4153000000000001E-2</v>
      </c>
      <c r="P38" s="7">
        <v>5.5500000000000005E-4</v>
      </c>
      <c r="Q38" s="7">
        <v>1.7888000000000001E-2</v>
      </c>
      <c r="R38" s="7">
        <v>5.2442999999999997E-2</v>
      </c>
      <c r="S38" s="7">
        <v>0</v>
      </c>
      <c r="T38" s="3">
        <f t="shared" si="2"/>
        <v>1.1601874999999999E-2</v>
      </c>
      <c r="U38" s="2">
        <f t="shared" si="3"/>
        <v>1.3144728341937438E-2</v>
      </c>
      <c r="V38" t="str">
        <f t="shared" si="4"/>
        <v>CaO</v>
      </c>
    </row>
    <row r="39" spans="1:22" x14ac:dyDescent="0.35">
      <c r="A39" t="s">
        <v>29</v>
      </c>
      <c r="B39" s="2">
        <v>0</v>
      </c>
      <c r="C39" s="2"/>
      <c r="D39" s="2">
        <v>0.63682700000000003</v>
      </c>
      <c r="E39" s="2">
        <v>4.7187E-2</v>
      </c>
      <c r="F39" s="2"/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0.195911</v>
      </c>
      <c r="N39" s="7">
        <v>1.099E-2</v>
      </c>
      <c r="O39" s="7">
        <v>2.3049E-2</v>
      </c>
      <c r="P39" s="7">
        <v>0.36396699999999998</v>
      </c>
      <c r="Q39" s="7">
        <v>0.601692</v>
      </c>
      <c r="R39" s="7">
        <v>0.14801300000000001</v>
      </c>
      <c r="S39" s="7">
        <v>0</v>
      </c>
      <c r="T39" s="3">
        <f t="shared" si="2"/>
        <v>0.12672725000000001</v>
      </c>
      <c r="U39" s="2">
        <f t="shared" si="3"/>
        <v>0.21698920881939421</v>
      </c>
      <c r="V39" t="str">
        <f t="shared" si="4"/>
        <v>Na2O</v>
      </c>
    </row>
    <row r="40" spans="1:22" x14ac:dyDescent="0.35">
      <c r="A40" t="s">
        <v>30</v>
      </c>
      <c r="B40" s="2">
        <v>1.7389000000000002E-2</v>
      </c>
      <c r="C40" s="2"/>
      <c r="D40" s="2">
        <v>9.9068000000000003E-2</v>
      </c>
      <c r="E40" s="2">
        <v>0</v>
      </c>
      <c r="F40" s="2"/>
      <c r="G40" s="2">
        <v>2.9440000000000001E-2</v>
      </c>
      <c r="H40" s="2">
        <v>6.7396999999999999E-2</v>
      </c>
      <c r="I40" s="2">
        <v>3.3219999999999999E-3</v>
      </c>
      <c r="J40" s="2">
        <v>7.3470000000000002E-3</v>
      </c>
      <c r="K40" s="2">
        <v>1.2692999999999999E-2</v>
      </c>
      <c r="L40" s="2">
        <v>7.0959999999999999E-3</v>
      </c>
      <c r="M40" s="2">
        <v>6.2244000000000001E-2</v>
      </c>
      <c r="N40" s="7">
        <v>0</v>
      </c>
      <c r="O40" s="7">
        <v>9.6530000000000001E-3</v>
      </c>
      <c r="P40" s="7">
        <v>3.4617000000000002E-2</v>
      </c>
      <c r="Q40" s="7">
        <v>5.1957000000000003E-2</v>
      </c>
      <c r="R40" s="7">
        <v>7.7966999999999995E-2</v>
      </c>
      <c r="S40" s="7">
        <v>3.2235E-2</v>
      </c>
      <c r="T40" s="3">
        <f t="shared" si="2"/>
        <v>3.2026562500000001E-2</v>
      </c>
      <c r="U40" s="2">
        <f t="shared" si="3"/>
        <v>3.0956414757889843E-2</v>
      </c>
      <c r="V40" t="str">
        <f t="shared" si="4"/>
        <v>P2O5</v>
      </c>
    </row>
    <row r="41" spans="1:22" x14ac:dyDescent="0.35">
      <c r="A41" t="s">
        <v>31</v>
      </c>
      <c r="B41" s="2">
        <v>0</v>
      </c>
      <c r="C41" s="2"/>
      <c r="D41" s="2">
        <v>1.4677000000000001E-2</v>
      </c>
      <c r="E41" s="2">
        <v>0</v>
      </c>
      <c r="F41" s="2"/>
      <c r="G41" s="2">
        <v>0</v>
      </c>
      <c r="H41" s="2">
        <v>0</v>
      </c>
      <c r="I41" s="2">
        <v>3.6340000000000001E-3</v>
      </c>
      <c r="J41" s="2">
        <v>0</v>
      </c>
      <c r="K41" s="2">
        <v>0</v>
      </c>
      <c r="L41" s="2">
        <v>0</v>
      </c>
      <c r="M41" s="2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6.4520000000000003E-3</v>
      </c>
      <c r="T41" s="3">
        <f t="shared" si="2"/>
        <v>1.5476875E-3</v>
      </c>
      <c r="U41" s="2">
        <f t="shared" si="3"/>
        <v>3.9321173552976946E-3</v>
      </c>
      <c r="V41" t="str">
        <f t="shared" si="4"/>
        <v>SO3</v>
      </c>
    </row>
    <row r="42" spans="1:22" x14ac:dyDescent="0.3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7"/>
      <c r="O42" s="7"/>
      <c r="P42" s="7"/>
      <c r="Q42" s="7"/>
      <c r="R42" s="7"/>
      <c r="S42" s="7"/>
      <c r="T42" s="3">
        <f>SUM(T27:T31,T33:T41)</f>
        <v>100.36769349999999</v>
      </c>
    </row>
    <row r="43" spans="1:22" x14ac:dyDescent="0.35">
      <c r="O43" s="39"/>
    </row>
    <row r="44" spans="1:22" x14ac:dyDescent="0.35">
      <c r="A44" t="s">
        <v>89</v>
      </c>
      <c r="O44" s="39"/>
      <c r="R44" t="s">
        <v>108</v>
      </c>
    </row>
    <row r="45" spans="1:22" x14ac:dyDescent="0.35">
      <c r="A45" t="s">
        <v>39</v>
      </c>
      <c r="B45" s="6" t="s">
        <v>106</v>
      </c>
      <c r="L45" s="6" t="s">
        <v>41</v>
      </c>
      <c r="O45" s="39">
        <f>COUNT(B47:N47)</f>
        <v>13</v>
      </c>
      <c r="R45" t="s">
        <v>39</v>
      </c>
      <c r="S45" s="6" t="s">
        <v>41</v>
      </c>
    </row>
    <row r="46" spans="1:22" x14ac:dyDescent="0.35">
      <c r="B46" s="11">
        <v>109</v>
      </c>
      <c r="C46" s="11">
        <v>111</v>
      </c>
      <c r="D46" s="11">
        <v>112</v>
      </c>
      <c r="E46" s="11">
        <v>113</v>
      </c>
      <c r="F46" s="11">
        <v>126</v>
      </c>
      <c r="G46" s="11">
        <v>127</v>
      </c>
      <c r="H46" s="11">
        <v>128</v>
      </c>
      <c r="I46" s="11">
        <v>132</v>
      </c>
      <c r="J46" s="11">
        <v>133</v>
      </c>
      <c r="K46" s="11">
        <v>134</v>
      </c>
      <c r="L46" s="11">
        <v>143</v>
      </c>
      <c r="M46" s="11">
        <v>144</v>
      </c>
      <c r="N46" s="11">
        <v>146</v>
      </c>
      <c r="O46" s="39"/>
      <c r="S46" s="11">
        <v>193</v>
      </c>
    </row>
    <row r="47" spans="1:22" x14ac:dyDescent="0.35">
      <c r="A47" t="s">
        <v>19</v>
      </c>
      <c r="B47" s="2">
        <v>4.7324999999999999E-2</v>
      </c>
      <c r="C47" s="2">
        <v>4.5093000000000001E-2</v>
      </c>
      <c r="D47" s="2">
        <v>0.19029699999999999</v>
      </c>
      <c r="E47" s="2">
        <v>0.10781300000000001</v>
      </c>
      <c r="F47" s="2">
        <v>0.45032299999999997</v>
      </c>
      <c r="G47" s="2">
        <v>1.6611999999999998E-2</v>
      </c>
      <c r="H47" s="2">
        <v>1.5263000000000001E-2</v>
      </c>
      <c r="I47" s="2">
        <v>2.937E-2</v>
      </c>
      <c r="J47" s="2">
        <v>1.1E-4</v>
      </c>
      <c r="K47" s="2">
        <v>9.6804000000000001E-2</v>
      </c>
      <c r="L47" s="7">
        <v>8.8403999999999996E-2</v>
      </c>
      <c r="M47" s="7">
        <v>0.70970800000000001</v>
      </c>
      <c r="N47" s="7">
        <v>4.1838E-2</v>
      </c>
      <c r="O47" s="43">
        <f>AVERAGE(B47:N47)</f>
        <v>0.14145846153846156</v>
      </c>
      <c r="P47" s="2">
        <f>STDEV(B47:N47)</f>
        <v>0.20791778206846387</v>
      </c>
      <c r="R47" t="s">
        <v>19</v>
      </c>
      <c r="S47" s="7">
        <v>9.3446000000000001E-2</v>
      </c>
    </row>
    <row r="48" spans="1:22" x14ac:dyDescent="0.35">
      <c r="A48" t="s">
        <v>20</v>
      </c>
      <c r="B48" s="2">
        <v>0.67732800000000004</v>
      </c>
      <c r="C48" s="2">
        <v>0.69958500000000001</v>
      </c>
      <c r="D48" s="2">
        <v>0.48311700000000002</v>
      </c>
      <c r="E48" s="2">
        <v>0.731962</v>
      </c>
      <c r="F48" s="2">
        <v>0.38638299999999998</v>
      </c>
      <c r="G48" s="2">
        <v>0.76532299999999998</v>
      </c>
      <c r="H48" s="2">
        <v>0.39061800000000002</v>
      </c>
      <c r="I48" s="2">
        <v>3.5955900000000001</v>
      </c>
      <c r="J48" s="2">
        <v>4.4381399999999998</v>
      </c>
      <c r="K48" s="2">
        <v>3.56908</v>
      </c>
      <c r="L48" s="7">
        <v>0.20482600000000001</v>
      </c>
      <c r="M48" s="7">
        <v>0.476165</v>
      </c>
      <c r="N48" s="7">
        <v>0.28390300000000002</v>
      </c>
      <c r="O48" s="43">
        <f t="shared" ref="O48:O61" si="5">AVERAGE(B48:N48)</f>
        <v>1.2847707692307693</v>
      </c>
      <c r="P48" s="2">
        <f t="shared" ref="P48:P61" si="6">STDEV(B48:N48)</f>
        <v>1.4960966746221736</v>
      </c>
      <c r="R48" t="s">
        <v>20</v>
      </c>
      <c r="S48" s="7">
        <v>0.46001900000000001</v>
      </c>
    </row>
    <row r="49" spans="1:23" x14ac:dyDescent="0.35">
      <c r="A49" t="s">
        <v>21</v>
      </c>
      <c r="B49" s="2">
        <v>13.655900000000001</v>
      </c>
      <c r="C49" s="2">
        <v>13.7155</v>
      </c>
      <c r="D49" s="2">
        <v>13.7094</v>
      </c>
      <c r="E49" s="2">
        <v>13.6631</v>
      </c>
      <c r="F49" s="2">
        <v>13.6914</v>
      </c>
      <c r="G49" s="2">
        <v>13.7081</v>
      </c>
      <c r="H49" s="2">
        <v>13.6242</v>
      </c>
      <c r="I49" s="2">
        <v>13.5694</v>
      </c>
      <c r="J49" s="2">
        <v>13.6073</v>
      </c>
      <c r="K49" s="2">
        <v>13.589600000000001</v>
      </c>
      <c r="L49" s="13">
        <v>13.5435</v>
      </c>
      <c r="M49" s="13">
        <v>13.858000000000001</v>
      </c>
      <c r="N49" s="13">
        <v>13.639200000000001</v>
      </c>
      <c r="O49" s="43">
        <f t="shared" si="5"/>
        <v>13.659584615384613</v>
      </c>
      <c r="P49" s="2">
        <f t="shared" si="6"/>
        <v>8.1279710938563399E-2</v>
      </c>
      <c r="R49" t="s">
        <v>21</v>
      </c>
      <c r="S49" s="13">
        <v>13.7615</v>
      </c>
    </row>
    <row r="50" spans="1:23" x14ac:dyDescent="0.35">
      <c r="A50" t="s">
        <v>22</v>
      </c>
      <c r="B50" s="2">
        <v>2.9088599999999998</v>
      </c>
      <c r="C50" s="2">
        <v>3.2521100000000001</v>
      </c>
      <c r="D50" s="2">
        <v>3.21102</v>
      </c>
      <c r="E50" s="2">
        <v>2.56873</v>
      </c>
      <c r="F50" s="2">
        <v>1.6878299999999999</v>
      </c>
      <c r="G50" s="2">
        <v>2.3686199999999999</v>
      </c>
      <c r="H50" s="2">
        <v>1.90625</v>
      </c>
      <c r="I50" s="2">
        <v>0.52845500000000001</v>
      </c>
      <c r="J50" s="2">
        <v>0.68198499999999995</v>
      </c>
      <c r="K50" s="2">
        <v>0.60621599999999998</v>
      </c>
      <c r="L50" s="7">
        <v>0.53893899999999995</v>
      </c>
      <c r="M50" s="7">
        <v>2.1820400000000002</v>
      </c>
      <c r="N50" s="7">
        <v>1.7918799999999999</v>
      </c>
      <c r="O50" s="43">
        <f t="shared" si="5"/>
        <v>1.8640719230769232</v>
      </c>
      <c r="P50" s="2">
        <f t="shared" si="6"/>
        <v>1.0100391552302528</v>
      </c>
      <c r="R50" t="s">
        <v>22</v>
      </c>
      <c r="S50" s="7">
        <v>1.93591</v>
      </c>
    </row>
    <row r="51" spans="1:23" x14ac:dyDescent="0.35">
      <c r="A51" t="s">
        <v>23</v>
      </c>
      <c r="B51" s="2">
        <v>1.4729999999999999E-3</v>
      </c>
      <c r="C51" s="2">
        <v>2.7446000000000002E-2</v>
      </c>
      <c r="D51" s="2">
        <v>6.2620000000000002E-3</v>
      </c>
      <c r="E51" s="2">
        <v>4.3236999999999998E-2</v>
      </c>
      <c r="F51" s="2">
        <v>0</v>
      </c>
      <c r="G51" s="2">
        <v>1.7129999999999999E-3</v>
      </c>
      <c r="H51" s="2">
        <v>0.16067100000000001</v>
      </c>
      <c r="I51" s="2">
        <v>8.149E-3</v>
      </c>
      <c r="J51" s="2">
        <v>1.3117E-2</v>
      </c>
      <c r="K51" s="2">
        <v>2.2829999999999999E-3</v>
      </c>
      <c r="L51" s="7">
        <v>0</v>
      </c>
      <c r="M51" s="7">
        <v>8.8970000000000004E-3</v>
      </c>
      <c r="N51" s="7">
        <v>3.7356E-2</v>
      </c>
      <c r="O51" s="43">
        <f t="shared" si="5"/>
        <v>2.3892615384615384E-2</v>
      </c>
      <c r="P51" s="2">
        <f t="shared" si="6"/>
        <v>4.3569262371421252E-2</v>
      </c>
      <c r="R51" t="s">
        <v>23</v>
      </c>
      <c r="S51" s="7">
        <v>0</v>
      </c>
    </row>
    <row r="52" spans="1:23" x14ac:dyDescent="0.35">
      <c r="A52" t="s">
        <v>24</v>
      </c>
      <c r="B52" s="2">
        <v>78.446600000000004</v>
      </c>
      <c r="C52" s="2">
        <v>79.798299999999998</v>
      </c>
      <c r="D52" s="2">
        <v>79.466999999999999</v>
      </c>
      <c r="E52" s="2">
        <v>80.390699999999995</v>
      </c>
      <c r="F52" s="2">
        <v>78.623800000000003</v>
      </c>
      <c r="G52" s="2">
        <v>77.967699999999994</v>
      </c>
      <c r="H52" s="2">
        <v>79.169200000000004</v>
      </c>
      <c r="I52" s="2">
        <v>78.725700000000003</v>
      </c>
      <c r="J52" s="2">
        <v>77.332800000000006</v>
      </c>
      <c r="K52" s="2">
        <v>78.130099999999999</v>
      </c>
      <c r="L52" s="7">
        <v>79.947900000000004</v>
      </c>
      <c r="M52" s="7">
        <v>77.405100000000004</v>
      </c>
      <c r="N52" s="7">
        <v>77.887299999999996</v>
      </c>
      <c r="O52" s="43">
        <f t="shared" si="5"/>
        <v>78.714784615384616</v>
      </c>
      <c r="P52" s="2">
        <f t="shared" si="6"/>
        <v>0.98174125736379969</v>
      </c>
      <c r="R52" t="s">
        <v>24</v>
      </c>
      <c r="S52" s="7">
        <v>79.399799999999999</v>
      </c>
    </row>
    <row r="53" spans="1:23" x14ac:dyDescent="0.35">
      <c r="A53" t="s">
        <v>33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7"/>
      <c r="M53" s="7"/>
      <c r="N53" s="7"/>
      <c r="O53" s="44">
        <v>55.78</v>
      </c>
      <c r="P53" s="2"/>
      <c r="R53" t="s">
        <v>33</v>
      </c>
      <c r="S53" s="34">
        <v>52.15</v>
      </c>
    </row>
    <row r="54" spans="1:23" x14ac:dyDescent="0.35">
      <c r="A54" t="s">
        <v>34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7"/>
      <c r="M54" s="7"/>
      <c r="N54" s="7"/>
      <c r="O54" s="44">
        <v>25.48</v>
      </c>
      <c r="P54" s="2"/>
      <c r="R54" t="s">
        <v>34</v>
      </c>
      <c r="S54" s="34">
        <v>30.28</v>
      </c>
    </row>
    <row r="55" spans="1:23" x14ac:dyDescent="0.35">
      <c r="A55" t="s">
        <v>25</v>
      </c>
      <c r="B55" s="2">
        <v>0.116258</v>
      </c>
      <c r="C55" s="2">
        <v>0</v>
      </c>
      <c r="D55" s="2">
        <v>4.7669999999999997E-2</v>
      </c>
      <c r="E55" s="2">
        <v>0</v>
      </c>
      <c r="F55" s="2">
        <v>0.101146</v>
      </c>
      <c r="G55" s="2">
        <v>1.9796999999999999E-2</v>
      </c>
      <c r="H55" s="2">
        <v>4.7647000000000002E-2</v>
      </c>
      <c r="I55" s="2">
        <v>0</v>
      </c>
      <c r="J55" s="2">
        <v>0</v>
      </c>
      <c r="K55" s="2">
        <v>0</v>
      </c>
      <c r="L55" s="7">
        <v>0.155579</v>
      </c>
      <c r="M55" s="7">
        <v>7.8196000000000002E-2</v>
      </c>
      <c r="N55" s="7">
        <v>7.5304999999999997E-2</v>
      </c>
      <c r="O55" s="43">
        <f t="shared" si="5"/>
        <v>4.9353692307692307E-2</v>
      </c>
      <c r="P55" s="2">
        <f t="shared" si="6"/>
        <v>5.2445269092938875E-2</v>
      </c>
      <c r="R55" t="s">
        <v>25</v>
      </c>
      <c r="S55" s="7">
        <v>0</v>
      </c>
    </row>
    <row r="56" spans="1:23" x14ac:dyDescent="0.35">
      <c r="A56" t="s">
        <v>26</v>
      </c>
      <c r="B56" s="2">
        <v>2.8654500000000001</v>
      </c>
      <c r="C56" s="2">
        <v>0.483128</v>
      </c>
      <c r="D56" s="2">
        <v>1.1509100000000001</v>
      </c>
      <c r="E56" s="2">
        <v>0.70940199999999998</v>
      </c>
      <c r="F56" s="2">
        <v>1.07833</v>
      </c>
      <c r="G56" s="2">
        <v>0.77678700000000001</v>
      </c>
      <c r="H56" s="2">
        <v>1.52752</v>
      </c>
      <c r="I56" s="2">
        <v>1.3572000000000001E-2</v>
      </c>
      <c r="J56" s="2">
        <v>3.8850000000000003E-2</v>
      </c>
      <c r="K56" s="2">
        <v>4.1662999999999999E-2</v>
      </c>
      <c r="L56" s="7">
        <v>1.5424</v>
      </c>
      <c r="M56" s="7">
        <v>1.11388</v>
      </c>
      <c r="N56" s="7">
        <v>2.0017800000000001</v>
      </c>
      <c r="O56" s="43">
        <f t="shared" si="5"/>
        <v>1.0264363076923078</v>
      </c>
      <c r="P56" s="2">
        <f t="shared" si="6"/>
        <v>0.83193658945923532</v>
      </c>
      <c r="R56" t="s">
        <v>26</v>
      </c>
      <c r="S56" s="7">
        <v>0.204149</v>
      </c>
    </row>
    <row r="57" spans="1:23" x14ac:dyDescent="0.35">
      <c r="A57" t="s">
        <v>27</v>
      </c>
      <c r="B57" s="2">
        <v>0.107377</v>
      </c>
      <c r="C57" s="2">
        <v>9.9102999999999997E-2</v>
      </c>
      <c r="D57" s="2">
        <v>7.4665999999999996E-2</v>
      </c>
      <c r="E57" s="2">
        <v>8.0873E-2</v>
      </c>
      <c r="F57" s="2">
        <v>0.23180799999999999</v>
      </c>
      <c r="G57" s="2">
        <v>0.15012400000000001</v>
      </c>
      <c r="H57" s="2">
        <v>0.23395199999999999</v>
      </c>
      <c r="I57" s="2">
        <v>1.2190399999999999</v>
      </c>
      <c r="J57" s="2">
        <v>1.1543699999999999</v>
      </c>
      <c r="K57" s="2">
        <v>1.3513999999999999</v>
      </c>
      <c r="L57" s="7">
        <v>0.23122599999999999</v>
      </c>
      <c r="M57" s="7">
        <v>0.18653</v>
      </c>
      <c r="N57" s="7">
        <v>0.29136699999999999</v>
      </c>
      <c r="O57" s="43">
        <f t="shared" si="5"/>
        <v>0.41629507692307699</v>
      </c>
      <c r="P57" s="2">
        <f t="shared" si="6"/>
        <v>0.47693604639554149</v>
      </c>
      <c r="R57" t="s">
        <v>27</v>
      </c>
      <c r="S57" s="7">
        <v>0.589391</v>
      </c>
    </row>
    <row r="58" spans="1:23" x14ac:dyDescent="0.35">
      <c r="A58" t="s">
        <v>28</v>
      </c>
      <c r="B58" s="2">
        <v>0</v>
      </c>
      <c r="C58" s="2">
        <v>0</v>
      </c>
      <c r="D58" s="2">
        <v>0</v>
      </c>
      <c r="E58" s="2">
        <v>0</v>
      </c>
      <c r="F58" s="2">
        <v>5.0368999999999997E-2</v>
      </c>
      <c r="G58" s="2">
        <v>0</v>
      </c>
      <c r="H58" s="2">
        <v>0</v>
      </c>
      <c r="I58" s="2">
        <v>1.09E-2</v>
      </c>
      <c r="J58" s="2">
        <v>2.3104E-2</v>
      </c>
      <c r="K58" s="2">
        <v>2.6176000000000001E-2</v>
      </c>
      <c r="L58" s="7">
        <v>8.3500000000000002E-4</v>
      </c>
      <c r="M58" s="7">
        <v>2.2789E-2</v>
      </c>
      <c r="N58" s="7">
        <v>0</v>
      </c>
      <c r="O58" s="43">
        <f t="shared" si="5"/>
        <v>1.0321E-2</v>
      </c>
      <c r="P58" s="2">
        <f t="shared" si="6"/>
        <v>1.5837876977886481E-2</v>
      </c>
      <c r="R58" t="s">
        <v>28</v>
      </c>
      <c r="S58" s="7">
        <v>1.1431999999999999E-2</v>
      </c>
    </row>
    <row r="59" spans="1:23" x14ac:dyDescent="0.35">
      <c r="A59" t="s">
        <v>29</v>
      </c>
      <c r="B59" s="2">
        <v>0</v>
      </c>
      <c r="C59" s="2">
        <v>0</v>
      </c>
      <c r="D59" s="2">
        <v>0</v>
      </c>
      <c r="E59" s="2">
        <v>7.8150000000000008E-3</v>
      </c>
      <c r="F59" s="2">
        <v>0.231489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7">
        <v>6.2839999999999993E-2</v>
      </c>
      <c r="M59" s="7">
        <v>1.1683399999999999</v>
      </c>
      <c r="N59" s="7">
        <v>0</v>
      </c>
      <c r="O59" s="43">
        <f t="shared" si="5"/>
        <v>0.11311415384615384</v>
      </c>
      <c r="P59" s="2">
        <f t="shared" si="6"/>
        <v>0.3235587142933119</v>
      </c>
      <c r="R59" t="s">
        <v>29</v>
      </c>
      <c r="S59" s="7">
        <v>0.96045499999999995</v>
      </c>
    </row>
    <row r="60" spans="1:23" x14ac:dyDescent="0.35">
      <c r="A60" t="s">
        <v>30</v>
      </c>
      <c r="B60" s="2">
        <v>7.9970000000000006E-3</v>
      </c>
      <c r="C60" s="2">
        <v>1.0862999999999999E-2</v>
      </c>
      <c r="D60" s="2">
        <v>1.9834999999999998E-2</v>
      </c>
      <c r="E60" s="2">
        <v>3.5048000000000003E-2</v>
      </c>
      <c r="F60" s="2">
        <v>0.124838</v>
      </c>
      <c r="G60" s="2">
        <v>2.1930000000000001E-3</v>
      </c>
      <c r="H60" s="2">
        <v>0</v>
      </c>
      <c r="I60" s="2">
        <v>1.6800000000000001E-3</v>
      </c>
      <c r="J60" s="2">
        <v>3.8000000000000002E-5</v>
      </c>
      <c r="K60" s="2">
        <v>1.2911000000000001E-2</v>
      </c>
      <c r="L60" s="7">
        <v>2.9849000000000001E-2</v>
      </c>
      <c r="M60" s="7">
        <v>0.214616</v>
      </c>
      <c r="N60" s="7">
        <v>0</v>
      </c>
      <c r="O60" s="43">
        <f t="shared" si="5"/>
        <v>3.5374461538461542E-2</v>
      </c>
      <c r="P60" s="2">
        <f t="shared" si="6"/>
        <v>6.3407417378431086E-2</v>
      </c>
      <c r="R60" t="s">
        <v>30</v>
      </c>
      <c r="S60" s="7">
        <v>2.3747000000000001E-2</v>
      </c>
    </row>
    <row r="61" spans="1:23" x14ac:dyDescent="0.35">
      <c r="A61" t="s">
        <v>31</v>
      </c>
      <c r="B61" s="2">
        <v>0</v>
      </c>
      <c r="C61" s="2">
        <v>0</v>
      </c>
      <c r="D61" s="2">
        <v>1.2348E-2</v>
      </c>
      <c r="E61" s="2">
        <v>0</v>
      </c>
      <c r="F61" s="2">
        <v>2.4642000000000001E-2</v>
      </c>
      <c r="G61" s="2">
        <v>1.089E-2</v>
      </c>
      <c r="H61" s="2">
        <v>0</v>
      </c>
      <c r="I61" s="2">
        <v>0</v>
      </c>
      <c r="J61" s="2">
        <v>0</v>
      </c>
      <c r="K61" s="2">
        <v>0</v>
      </c>
      <c r="L61" s="7">
        <v>0</v>
      </c>
      <c r="M61" s="7">
        <v>2.6069999999999999E-3</v>
      </c>
      <c r="N61" s="7">
        <v>0</v>
      </c>
      <c r="O61" s="43">
        <f t="shared" si="5"/>
        <v>3.8836153846153851E-3</v>
      </c>
      <c r="P61" s="2">
        <f t="shared" si="6"/>
        <v>7.5774760918842186E-3</v>
      </c>
      <c r="R61" t="s">
        <v>31</v>
      </c>
      <c r="S61" s="7">
        <v>9.8130000000000005E-3</v>
      </c>
    </row>
    <row r="62" spans="1:23" x14ac:dyDescent="0.35">
      <c r="B62" s="2"/>
      <c r="C62" s="2"/>
      <c r="D62" s="2"/>
      <c r="E62" s="2"/>
      <c r="L62" s="7"/>
      <c r="M62" s="7"/>
      <c r="N62" s="7"/>
      <c r="O62" s="3">
        <f>SUM(O47:O51,O53:O61)</f>
        <v>99.888556692307702</v>
      </c>
      <c r="S62" s="3">
        <f>SUM(S47:S51,S53:S61)</f>
        <v>100.479862</v>
      </c>
    </row>
    <row r="63" spans="1:23" x14ac:dyDescent="0.35">
      <c r="A63" t="s">
        <v>109</v>
      </c>
      <c r="B63" s="2"/>
      <c r="C63" s="2"/>
      <c r="D63" s="2"/>
      <c r="E63" s="2"/>
      <c r="L63" s="7"/>
      <c r="M63" s="7"/>
      <c r="N63" s="7"/>
      <c r="O63" s="3"/>
      <c r="S63" s="7"/>
    </row>
    <row r="64" spans="1:23" x14ac:dyDescent="0.35">
      <c r="A64" t="s">
        <v>91</v>
      </c>
      <c r="C64" s="2"/>
      <c r="D64" s="2"/>
      <c r="E64" s="2"/>
      <c r="F64" t="s">
        <v>111</v>
      </c>
      <c r="K64" s="7"/>
      <c r="L64" s="7"/>
      <c r="M64" s="7"/>
      <c r="N64" s="3"/>
      <c r="O64" s="3"/>
      <c r="P64" s="3"/>
      <c r="Q64" s="3"/>
      <c r="R64" s="3"/>
      <c r="U64" t="s">
        <v>112</v>
      </c>
      <c r="W64" s="7"/>
    </row>
    <row r="65" spans="1:29" x14ac:dyDescent="0.35">
      <c r="A65" t="s">
        <v>39</v>
      </c>
      <c r="B65" s="6" t="s">
        <v>41</v>
      </c>
      <c r="C65" s="2"/>
      <c r="D65" s="2"/>
      <c r="E65" s="2"/>
      <c r="F65" s="6" t="s">
        <v>106</v>
      </c>
      <c r="K65" s="8" t="s">
        <v>113</v>
      </c>
      <c r="M65" s="8" t="s">
        <v>114</v>
      </c>
      <c r="N65" s="3"/>
      <c r="O65" s="6" t="s">
        <v>41</v>
      </c>
      <c r="P65" s="3"/>
      <c r="Q65" s="3"/>
      <c r="R65" s="3"/>
      <c r="U65" s="6" t="s">
        <v>106</v>
      </c>
      <c r="W65" s="7"/>
    </row>
    <row r="66" spans="1:29" x14ac:dyDescent="0.35">
      <c r="B66" s="11">
        <v>137</v>
      </c>
      <c r="C66" s="11">
        <v>138</v>
      </c>
      <c r="D66" s="2"/>
      <c r="E66" s="2"/>
      <c r="G66" s="11">
        <v>94</v>
      </c>
      <c r="H66" s="11">
        <v>95</v>
      </c>
      <c r="I66" s="11">
        <v>96</v>
      </c>
      <c r="J66" s="11">
        <v>97</v>
      </c>
      <c r="K66" s="11">
        <v>115</v>
      </c>
      <c r="L66" s="11">
        <v>123</v>
      </c>
      <c r="M66" s="11">
        <v>124</v>
      </c>
      <c r="N66" s="11">
        <v>125</v>
      </c>
      <c r="O66" s="11">
        <v>149</v>
      </c>
      <c r="P66" s="11">
        <v>150</v>
      </c>
      <c r="Q66" s="11"/>
      <c r="R66" s="11"/>
      <c r="U66" s="11">
        <v>98</v>
      </c>
      <c r="V66" s="11">
        <v>99</v>
      </c>
      <c r="W66" s="11">
        <v>100</v>
      </c>
      <c r="X66" s="11">
        <v>101</v>
      </c>
      <c r="Y66" s="11">
        <v>102</v>
      </c>
      <c r="Z66" s="11">
        <v>116</v>
      </c>
      <c r="AA66" s="11">
        <v>119</v>
      </c>
      <c r="AB66" s="11">
        <v>121</v>
      </c>
      <c r="AC66" s="11">
        <v>122</v>
      </c>
    </row>
    <row r="67" spans="1:29" x14ac:dyDescent="0.35">
      <c r="A67" t="s">
        <v>19</v>
      </c>
      <c r="B67" s="7">
        <v>0.12812399999999999</v>
      </c>
      <c r="C67" s="7">
        <v>0.13122</v>
      </c>
      <c r="D67" s="2"/>
      <c r="E67" s="2"/>
      <c r="F67" t="s">
        <v>1</v>
      </c>
      <c r="G67">
        <v>0</v>
      </c>
      <c r="H67">
        <v>0</v>
      </c>
      <c r="I67">
        <v>0</v>
      </c>
      <c r="J67">
        <v>0.62826800000000005</v>
      </c>
      <c r="K67" s="1">
        <v>1.8159999999999999E-3</v>
      </c>
      <c r="L67">
        <v>0</v>
      </c>
      <c r="M67" s="1">
        <v>0</v>
      </c>
      <c r="N67">
        <v>0</v>
      </c>
      <c r="O67" s="7">
        <v>0</v>
      </c>
      <c r="P67" s="7">
        <v>4.9288999999999999E-2</v>
      </c>
      <c r="Q67" s="7">
        <f>AVERAGE(G67:P67)</f>
        <v>6.7937300000000006E-2</v>
      </c>
      <c r="R67" s="7">
        <f>STDEV(G67:P67)</f>
        <v>0.19748378720742849</v>
      </c>
      <c r="T67" t="str">
        <f t="shared" ref="T67:T82" si="7">F67</f>
        <v>Si WT%</v>
      </c>
      <c r="U67">
        <v>0</v>
      </c>
      <c r="V67">
        <v>0</v>
      </c>
      <c r="W67">
        <v>0</v>
      </c>
      <c r="X67">
        <v>0</v>
      </c>
      <c r="Y67">
        <v>0</v>
      </c>
      <c r="Z67">
        <v>6.2366999999999999E-2</v>
      </c>
      <c r="AA67">
        <v>0</v>
      </c>
      <c r="AB67">
        <v>0</v>
      </c>
      <c r="AC67">
        <v>5.7159999999999997E-3</v>
      </c>
    </row>
    <row r="68" spans="1:29" x14ac:dyDescent="0.35">
      <c r="A68" t="s">
        <v>20</v>
      </c>
      <c r="B68" s="7">
        <v>0.61211099999999996</v>
      </c>
      <c r="C68" s="7">
        <v>0.74776900000000002</v>
      </c>
      <c r="D68" s="2"/>
      <c r="E68" s="2"/>
      <c r="F68" t="s">
        <v>2</v>
      </c>
      <c r="G68">
        <v>1.258E-3</v>
      </c>
      <c r="H68">
        <v>1.9365E-2</v>
      </c>
      <c r="I68">
        <v>0</v>
      </c>
      <c r="J68">
        <v>4.6E-5</v>
      </c>
      <c r="K68" s="1">
        <v>2.3E-5</v>
      </c>
      <c r="L68">
        <v>6.7400000000000001E-4</v>
      </c>
      <c r="M68" s="1">
        <v>3.3E-4</v>
      </c>
      <c r="N68">
        <v>2.4800000000000001E-4</v>
      </c>
      <c r="O68" s="7">
        <v>0</v>
      </c>
      <c r="P68" s="7">
        <v>0</v>
      </c>
      <c r="Q68" s="7">
        <f t="shared" ref="Q68:Q82" si="8">AVERAGE(G68:P68)</f>
        <v>2.1944E-3</v>
      </c>
      <c r="R68" s="7">
        <f t="shared" ref="R68:R82" si="9">STDEV(G68:P68)</f>
        <v>6.0466629952212296E-3</v>
      </c>
      <c r="T68" t="str">
        <f t="shared" si="7"/>
        <v>Ti WT%</v>
      </c>
      <c r="U68">
        <v>0</v>
      </c>
      <c r="V68">
        <v>0</v>
      </c>
      <c r="W68">
        <v>0</v>
      </c>
      <c r="X68">
        <v>0</v>
      </c>
      <c r="Y68">
        <v>3.2989999999999998E-3</v>
      </c>
      <c r="Z68">
        <v>1.4402999999999999E-2</v>
      </c>
      <c r="AA68">
        <v>0</v>
      </c>
      <c r="AB68">
        <v>0</v>
      </c>
      <c r="AC68">
        <v>0</v>
      </c>
    </row>
    <row r="69" spans="1:29" x14ac:dyDescent="0.35">
      <c r="A69" t="s">
        <v>21</v>
      </c>
      <c r="B69" s="7">
        <v>0</v>
      </c>
      <c r="C69" s="7">
        <v>0</v>
      </c>
      <c r="D69" s="2"/>
      <c r="E69" s="2"/>
      <c r="F69" t="s">
        <v>110</v>
      </c>
      <c r="G69">
        <v>0</v>
      </c>
      <c r="H69">
        <v>0</v>
      </c>
      <c r="I69">
        <v>0</v>
      </c>
      <c r="J69">
        <v>0</v>
      </c>
      <c r="K69" s="1">
        <v>0</v>
      </c>
      <c r="L69">
        <v>0</v>
      </c>
      <c r="M69" s="1">
        <v>0</v>
      </c>
      <c r="N69">
        <v>0</v>
      </c>
      <c r="O69" s="7">
        <v>0</v>
      </c>
      <c r="P69" s="7">
        <v>0</v>
      </c>
      <c r="Q69" s="7">
        <f t="shared" si="8"/>
        <v>0</v>
      </c>
      <c r="R69" s="7">
        <f t="shared" si="9"/>
        <v>0</v>
      </c>
      <c r="T69" t="str">
        <f t="shared" si="7"/>
        <v>B WT%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</row>
    <row r="70" spans="1:29" x14ac:dyDescent="0.35">
      <c r="A70" t="s">
        <v>22</v>
      </c>
      <c r="B70" s="7">
        <v>0.11415400000000001</v>
      </c>
      <c r="C70" s="7">
        <v>0.10699400000000001</v>
      </c>
      <c r="D70" s="2"/>
      <c r="E70" s="2"/>
      <c r="F70" t="s">
        <v>4</v>
      </c>
      <c r="G70">
        <v>0</v>
      </c>
      <c r="H70">
        <v>9.9627999999999994E-2</v>
      </c>
      <c r="I70">
        <v>0</v>
      </c>
      <c r="J70">
        <v>8.0920000000000002E-3</v>
      </c>
      <c r="K70" s="1">
        <v>0</v>
      </c>
      <c r="L70">
        <v>0</v>
      </c>
      <c r="M70" s="1">
        <v>0</v>
      </c>
      <c r="N70">
        <v>0</v>
      </c>
      <c r="O70" s="7">
        <v>0</v>
      </c>
      <c r="P70" s="7">
        <v>2.0119999999999999E-3</v>
      </c>
      <c r="Q70" s="7">
        <f t="shared" si="8"/>
        <v>1.0973199999999999E-2</v>
      </c>
      <c r="R70" s="7">
        <f t="shared" si="9"/>
        <v>3.1253721217729499E-2</v>
      </c>
      <c r="T70" t="str">
        <f t="shared" si="7"/>
        <v>Al WT%</v>
      </c>
      <c r="U70">
        <v>0</v>
      </c>
      <c r="V70">
        <v>0</v>
      </c>
      <c r="W70">
        <v>2.5249999999999999E-3</v>
      </c>
      <c r="X70">
        <v>2.9989999999999999E-3</v>
      </c>
      <c r="Y70">
        <v>0</v>
      </c>
      <c r="Z70">
        <v>0.14613699999999999</v>
      </c>
      <c r="AA70">
        <v>4.2570000000000004E-3</v>
      </c>
      <c r="AB70">
        <v>0</v>
      </c>
      <c r="AC70">
        <v>3.251E-3</v>
      </c>
    </row>
    <row r="71" spans="1:29" x14ac:dyDescent="0.35">
      <c r="A71" t="s">
        <v>23</v>
      </c>
      <c r="B71" s="7">
        <v>1.3766E-2</v>
      </c>
      <c r="C71" s="7">
        <v>1.01E-2</v>
      </c>
      <c r="D71" s="2"/>
      <c r="E71" s="2"/>
      <c r="F71" t="s">
        <v>5</v>
      </c>
      <c r="G71">
        <v>0</v>
      </c>
      <c r="H71">
        <v>0</v>
      </c>
      <c r="I71">
        <v>6.868E-3</v>
      </c>
      <c r="J71">
        <v>2.1840000000000002E-3</v>
      </c>
      <c r="K71" s="1">
        <v>0</v>
      </c>
      <c r="L71">
        <v>0</v>
      </c>
      <c r="M71" s="1">
        <v>0</v>
      </c>
      <c r="N71">
        <v>1.2780000000000001E-3</v>
      </c>
      <c r="O71" s="7">
        <v>1.9750000000000002E-3</v>
      </c>
      <c r="P71" s="7">
        <v>0</v>
      </c>
      <c r="Q71" s="7">
        <f t="shared" si="8"/>
        <v>1.2305E-3</v>
      </c>
      <c r="R71" s="7">
        <f t="shared" si="9"/>
        <v>2.1687653041406866E-3</v>
      </c>
      <c r="T71" t="str">
        <f t="shared" si="7"/>
        <v>Cr WT%</v>
      </c>
      <c r="U71">
        <v>3.4659999999999999E-3</v>
      </c>
      <c r="V71">
        <v>0</v>
      </c>
      <c r="W71">
        <v>5.0699999999999996E-4</v>
      </c>
      <c r="X71">
        <v>0</v>
      </c>
      <c r="Y71">
        <v>4.4120000000000001E-3</v>
      </c>
      <c r="Z71">
        <v>3.6549999999999998E-3</v>
      </c>
      <c r="AA71">
        <v>6.1399999999999996E-3</v>
      </c>
      <c r="AB71">
        <v>2.2309999999999999E-3</v>
      </c>
      <c r="AC71">
        <v>1.7344999999999999E-2</v>
      </c>
    </row>
    <row r="72" spans="1:29" x14ac:dyDescent="0.35">
      <c r="A72" t="s">
        <v>24</v>
      </c>
      <c r="B72" s="7">
        <v>96.057900000000004</v>
      </c>
      <c r="C72" s="7">
        <v>94.568700000000007</v>
      </c>
      <c r="D72" s="2"/>
      <c r="E72" s="2"/>
      <c r="F72" t="s">
        <v>6</v>
      </c>
      <c r="G72">
        <v>24.542000000000002</v>
      </c>
      <c r="H72">
        <v>33.923400000000001</v>
      </c>
      <c r="I72">
        <v>31.655000000000001</v>
      </c>
      <c r="J72">
        <v>52.803899999999999</v>
      </c>
      <c r="K72" s="1">
        <v>49.183</v>
      </c>
      <c r="L72">
        <v>40.739899999999999</v>
      </c>
      <c r="M72" s="1">
        <v>24.683199999999999</v>
      </c>
      <c r="N72">
        <v>31.117699999999999</v>
      </c>
      <c r="O72" s="7">
        <v>39.1295</v>
      </c>
      <c r="P72" s="7">
        <v>40.300199999999997</v>
      </c>
      <c r="Q72" s="8">
        <f t="shared" si="8"/>
        <v>36.807780000000001</v>
      </c>
      <c r="R72" s="8">
        <f t="shared" si="9"/>
        <v>9.4679193614601012</v>
      </c>
      <c r="T72" t="str">
        <f t="shared" si="7"/>
        <v>Fe WT%</v>
      </c>
      <c r="U72" s="1">
        <v>81.5261</v>
      </c>
      <c r="V72" s="1">
        <v>81.252899999999997</v>
      </c>
      <c r="W72" s="1">
        <v>81.576099999999997</v>
      </c>
      <c r="X72" s="1">
        <v>81.597800000000007</v>
      </c>
      <c r="Y72" s="1">
        <v>82.001400000000004</v>
      </c>
      <c r="Z72" s="1">
        <v>76.708299999999994</v>
      </c>
      <c r="AA72" s="1">
        <v>81.057400000000001</v>
      </c>
      <c r="AB72" s="1">
        <v>90.6053</v>
      </c>
      <c r="AC72" s="1">
        <v>89.893699999999995</v>
      </c>
    </row>
    <row r="73" spans="1:29" x14ac:dyDescent="0.35">
      <c r="A73" t="s">
        <v>25</v>
      </c>
      <c r="B73" s="7">
        <v>0</v>
      </c>
      <c r="C73" s="7">
        <v>0</v>
      </c>
      <c r="D73" s="2"/>
      <c r="E73" s="2"/>
      <c r="F73" t="s">
        <v>7</v>
      </c>
      <c r="G73">
        <v>1.55993</v>
      </c>
      <c r="H73">
        <v>1.84518</v>
      </c>
      <c r="I73">
        <v>1.8876500000000001</v>
      </c>
      <c r="J73">
        <v>1.6634199999999999</v>
      </c>
      <c r="K73" s="1">
        <v>1.8807199999999999</v>
      </c>
      <c r="L73">
        <v>1.9407300000000001</v>
      </c>
      <c r="M73" s="1">
        <v>1.2831999999999999</v>
      </c>
      <c r="N73">
        <v>1.53335</v>
      </c>
      <c r="O73" s="7">
        <v>1.8107500000000001</v>
      </c>
      <c r="P73" s="7">
        <v>1.77369</v>
      </c>
      <c r="Q73" s="8">
        <f t="shared" si="8"/>
        <v>1.7178619999999998</v>
      </c>
      <c r="R73" s="8">
        <f t="shared" si="9"/>
        <v>0.20652087281112086</v>
      </c>
      <c r="T73" t="str">
        <f t="shared" si="7"/>
        <v>Co WT%</v>
      </c>
      <c r="U73" s="1">
        <v>0.68845400000000001</v>
      </c>
      <c r="V73" s="1">
        <v>0.66572500000000001</v>
      </c>
      <c r="W73" s="1">
        <v>0.65125100000000002</v>
      </c>
      <c r="X73" s="1">
        <v>0.67400499999999997</v>
      </c>
      <c r="Y73" s="1">
        <v>0.66131399999999996</v>
      </c>
      <c r="Z73" s="1">
        <v>0.75453499999999996</v>
      </c>
      <c r="AA73" s="1">
        <v>0.56735100000000005</v>
      </c>
      <c r="AB73" s="1">
        <v>0.28399099999999999</v>
      </c>
      <c r="AC73" s="1">
        <v>0.26610600000000001</v>
      </c>
    </row>
    <row r="74" spans="1:29" x14ac:dyDescent="0.35">
      <c r="A74" t="s">
        <v>26</v>
      </c>
      <c r="B74" s="7">
        <v>6.1247000000000003E-2</v>
      </c>
      <c r="C74" s="7">
        <v>7.9105999999999996E-2</v>
      </c>
      <c r="D74" s="2"/>
      <c r="E74" s="2"/>
      <c r="F74" t="s">
        <v>8</v>
      </c>
      <c r="G74">
        <v>71.4739</v>
      </c>
      <c r="H74">
        <v>60.480899999999998</v>
      </c>
      <c r="I74">
        <v>65.047600000000003</v>
      </c>
      <c r="J74">
        <v>42.773499999999999</v>
      </c>
      <c r="K74" s="1">
        <v>48.471200000000003</v>
      </c>
      <c r="L74">
        <v>55.991900000000001</v>
      </c>
      <c r="M74" s="1">
        <v>72.883600000000001</v>
      </c>
      <c r="N74">
        <v>65.595799999999997</v>
      </c>
      <c r="O74" s="7">
        <v>58.008000000000003</v>
      </c>
      <c r="P74" s="7">
        <v>53.911799999999999</v>
      </c>
      <c r="Q74" s="8">
        <f t="shared" si="8"/>
        <v>59.463819999999998</v>
      </c>
      <c r="R74" s="8">
        <f t="shared" si="9"/>
        <v>9.6525747227013792</v>
      </c>
      <c r="T74" t="str">
        <f t="shared" si="7"/>
        <v>Ni WT%</v>
      </c>
      <c r="U74" s="1">
        <v>19.721599999999999</v>
      </c>
      <c r="V74" s="1">
        <v>19.738099999999999</v>
      </c>
      <c r="W74" s="1">
        <v>19.7227</v>
      </c>
      <c r="X74" s="1">
        <v>19.602799999999998</v>
      </c>
      <c r="Y74" s="1">
        <v>19.534400000000002</v>
      </c>
      <c r="Z74" s="1">
        <v>20.578399999999998</v>
      </c>
      <c r="AA74" s="1">
        <v>18.246600000000001</v>
      </c>
      <c r="AB74" s="1">
        <v>10.5093</v>
      </c>
      <c r="AC74" s="1">
        <v>9.7827999999999999</v>
      </c>
    </row>
    <row r="75" spans="1:29" x14ac:dyDescent="0.35">
      <c r="A75" t="s">
        <v>27</v>
      </c>
      <c r="B75" s="7">
        <v>1.0682799999999999</v>
      </c>
      <c r="C75" s="7">
        <v>1.09643</v>
      </c>
      <c r="D75" s="2"/>
      <c r="E75" s="2"/>
      <c r="F75" t="s">
        <v>9</v>
      </c>
      <c r="G75">
        <v>0</v>
      </c>
      <c r="H75">
        <v>1.0676E-2</v>
      </c>
      <c r="I75">
        <v>9.3769999999999999E-3</v>
      </c>
      <c r="J75">
        <v>1.1408E-2</v>
      </c>
      <c r="K75" s="1">
        <v>3.3869999999999998E-3</v>
      </c>
      <c r="L75">
        <v>7.7000000000000001E-5</v>
      </c>
      <c r="M75" s="1">
        <v>0</v>
      </c>
      <c r="N75">
        <v>1.065E-2</v>
      </c>
      <c r="O75" s="7">
        <v>6.4799999999999996E-3</v>
      </c>
      <c r="P75" s="7">
        <v>1.5184E-2</v>
      </c>
      <c r="Q75" s="7">
        <f t="shared" si="8"/>
        <v>6.7239000000000005E-3</v>
      </c>
      <c r="R75" s="7">
        <f t="shared" si="9"/>
        <v>5.551613488187215E-3</v>
      </c>
      <c r="T75" t="str">
        <f t="shared" si="7"/>
        <v>Mn WT%</v>
      </c>
      <c r="U75">
        <v>4.8770000000000003E-3</v>
      </c>
      <c r="V75">
        <v>0</v>
      </c>
      <c r="W75">
        <v>0</v>
      </c>
      <c r="X75">
        <v>0</v>
      </c>
      <c r="Y75">
        <v>0</v>
      </c>
      <c r="Z75">
        <v>9.5589999999999998E-3</v>
      </c>
      <c r="AA75">
        <v>0</v>
      </c>
      <c r="AB75">
        <v>4.9853000000000001E-2</v>
      </c>
      <c r="AC75">
        <v>5.7626999999999998E-2</v>
      </c>
    </row>
    <row r="76" spans="1:29" x14ac:dyDescent="0.35">
      <c r="A76" t="s">
        <v>28</v>
      </c>
      <c r="B76" s="7">
        <v>8.2279999999999992E-3</v>
      </c>
      <c r="C76" s="7">
        <v>8.5019999999999991E-3</v>
      </c>
      <c r="D76" s="2"/>
      <c r="E76" s="2"/>
      <c r="F76" t="s">
        <v>44</v>
      </c>
      <c r="G76">
        <v>1.3694E-2</v>
      </c>
      <c r="H76">
        <v>3.8149999999999998E-3</v>
      </c>
      <c r="I76">
        <v>9.2530000000000008E-3</v>
      </c>
      <c r="J76">
        <v>4.1920000000000004E-3</v>
      </c>
      <c r="K76" s="1">
        <v>6.2370000000000004E-3</v>
      </c>
      <c r="L76">
        <v>3.5720000000000001E-3</v>
      </c>
      <c r="M76" s="1">
        <v>1.6211E-2</v>
      </c>
      <c r="N76">
        <v>0</v>
      </c>
      <c r="O76" s="7">
        <v>4.9890000000000004E-3</v>
      </c>
      <c r="P76" s="7">
        <v>6.4429999999999999E-3</v>
      </c>
      <c r="Q76" s="7">
        <f t="shared" si="8"/>
        <v>6.8405999999999996E-3</v>
      </c>
      <c r="R76" s="7">
        <f t="shared" si="9"/>
        <v>4.9237620485875567E-3</v>
      </c>
      <c r="T76" t="str">
        <f t="shared" si="7"/>
        <v>Mg WT%</v>
      </c>
      <c r="U76">
        <v>2.4390000000000002E-3</v>
      </c>
      <c r="V76">
        <v>3.3509999999999998E-3</v>
      </c>
      <c r="W76">
        <v>0</v>
      </c>
      <c r="X76">
        <v>7.6270000000000001E-3</v>
      </c>
      <c r="Y76">
        <v>0</v>
      </c>
      <c r="Z76">
        <v>0</v>
      </c>
      <c r="AA76">
        <v>4.0239999999999998E-3</v>
      </c>
      <c r="AB76">
        <v>0</v>
      </c>
      <c r="AC76">
        <v>0</v>
      </c>
    </row>
    <row r="77" spans="1:29" x14ac:dyDescent="0.35">
      <c r="A77" t="s">
        <v>29</v>
      </c>
      <c r="B77" s="7">
        <v>0</v>
      </c>
      <c r="C77" s="7">
        <v>3.9335000000000002E-2</v>
      </c>
      <c r="F77" t="s">
        <v>44</v>
      </c>
      <c r="G77">
        <v>0</v>
      </c>
      <c r="H77">
        <v>0</v>
      </c>
      <c r="I77">
        <v>0</v>
      </c>
      <c r="J77">
        <v>0</v>
      </c>
      <c r="K77" s="1">
        <v>0</v>
      </c>
      <c r="L77">
        <v>0</v>
      </c>
      <c r="M77" s="1">
        <v>0</v>
      </c>
      <c r="N77">
        <v>0</v>
      </c>
      <c r="O77" s="7">
        <v>0</v>
      </c>
      <c r="P77" s="7">
        <v>0</v>
      </c>
      <c r="Q77" s="7">
        <f t="shared" si="8"/>
        <v>0</v>
      </c>
      <c r="R77" s="7">
        <f t="shared" si="9"/>
        <v>0</v>
      </c>
      <c r="T77" t="str">
        <f t="shared" si="7"/>
        <v>Mg WT%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</row>
    <row r="78" spans="1:29" x14ac:dyDescent="0.35">
      <c r="A78" t="s">
        <v>30</v>
      </c>
      <c r="B78" s="7">
        <v>0</v>
      </c>
      <c r="C78" s="7">
        <v>0</v>
      </c>
      <c r="F78" t="s">
        <v>10</v>
      </c>
      <c r="G78">
        <v>0</v>
      </c>
      <c r="H78">
        <v>0</v>
      </c>
      <c r="I78">
        <v>0</v>
      </c>
      <c r="J78">
        <v>1.683E-3</v>
      </c>
      <c r="K78" s="1">
        <v>0</v>
      </c>
      <c r="L78">
        <v>0</v>
      </c>
      <c r="M78" s="1">
        <v>0</v>
      </c>
      <c r="N78">
        <v>0</v>
      </c>
      <c r="O78" s="7">
        <v>0</v>
      </c>
      <c r="P78" s="7">
        <v>0</v>
      </c>
      <c r="Q78" s="7">
        <f t="shared" si="8"/>
        <v>1.683E-4</v>
      </c>
      <c r="R78" s="7">
        <f t="shared" si="9"/>
        <v>5.3221133020633828E-4</v>
      </c>
      <c r="T78" t="str">
        <f t="shared" si="7"/>
        <v>Ca WT%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2.5609999999999999E-3</v>
      </c>
      <c r="AB78">
        <v>0</v>
      </c>
      <c r="AC78">
        <v>0</v>
      </c>
    </row>
    <row r="79" spans="1:29" x14ac:dyDescent="0.35">
      <c r="A79" t="s">
        <v>31</v>
      </c>
      <c r="B79" s="7">
        <v>1.4558E-2</v>
      </c>
      <c r="C79" s="7">
        <v>0</v>
      </c>
      <c r="F79" t="s">
        <v>11</v>
      </c>
      <c r="G79">
        <v>1.4300000000000001E-3</v>
      </c>
      <c r="H79">
        <v>0</v>
      </c>
      <c r="I79">
        <v>0</v>
      </c>
      <c r="J79">
        <v>0.24262300000000001</v>
      </c>
      <c r="K79" s="1">
        <v>7.6579999999999999E-3</v>
      </c>
      <c r="L79">
        <v>0</v>
      </c>
      <c r="M79" s="1">
        <v>0</v>
      </c>
      <c r="N79">
        <v>0</v>
      </c>
      <c r="O79" s="7">
        <v>0</v>
      </c>
      <c r="P79" s="7">
        <v>0</v>
      </c>
      <c r="Q79" s="7">
        <f t="shared" si="8"/>
        <v>2.5171100000000002E-2</v>
      </c>
      <c r="R79" s="7">
        <f t="shared" si="9"/>
        <v>7.6442256522961313E-2</v>
      </c>
      <c r="T79" t="str">
        <f t="shared" si="7"/>
        <v>Na WT%</v>
      </c>
      <c r="U79">
        <v>0</v>
      </c>
      <c r="V79">
        <v>0</v>
      </c>
      <c r="W79">
        <v>0</v>
      </c>
      <c r="X79">
        <v>0</v>
      </c>
      <c r="Y79">
        <v>0</v>
      </c>
      <c r="Z79">
        <v>0.114221</v>
      </c>
      <c r="AA79">
        <v>0</v>
      </c>
      <c r="AB79">
        <v>0</v>
      </c>
      <c r="AC79">
        <v>0</v>
      </c>
    </row>
    <row r="80" spans="1:29" x14ac:dyDescent="0.35">
      <c r="B80" s="7">
        <f>SUM(B67:B79)</f>
        <v>98.078367999999998</v>
      </c>
      <c r="C80" s="31">
        <f>SUM(C67:C79)</f>
        <v>96.788155999999987</v>
      </c>
      <c r="F80" t="s">
        <v>45</v>
      </c>
      <c r="G80">
        <v>0</v>
      </c>
      <c r="H80">
        <v>7.3379999999999999E-3</v>
      </c>
      <c r="I80">
        <v>3.176E-3</v>
      </c>
      <c r="J80">
        <v>0</v>
      </c>
      <c r="K80" s="1">
        <v>0</v>
      </c>
      <c r="L80">
        <v>0</v>
      </c>
      <c r="M80" s="1">
        <v>2.5279999999999999E-3</v>
      </c>
      <c r="N80">
        <v>0</v>
      </c>
      <c r="O80" s="7">
        <v>0</v>
      </c>
      <c r="P80" s="7">
        <v>0</v>
      </c>
      <c r="Q80" s="7">
        <f t="shared" si="8"/>
        <v>1.3041999999999997E-3</v>
      </c>
      <c r="R80" s="7">
        <f t="shared" si="9"/>
        <v>2.4338955423581989E-3</v>
      </c>
      <c r="T80" t="str">
        <f t="shared" si="7"/>
        <v>K WT%</v>
      </c>
      <c r="U80">
        <v>0</v>
      </c>
      <c r="V80">
        <v>0</v>
      </c>
      <c r="W80">
        <v>1.6050000000000001E-3</v>
      </c>
      <c r="X80">
        <v>0</v>
      </c>
      <c r="Y80">
        <v>0</v>
      </c>
      <c r="Z80">
        <v>0</v>
      </c>
      <c r="AA80">
        <v>1.1561E-2</v>
      </c>
      <c r="AB80">
        <v>6.058E-3</v>
      </c>
      <c r="AC80">
        <v>5.7349999999999996E-3</v>
      </c>
    </row>
    <row r="81" spans="1:29" x14ac:dyDescent="0.35">
      <c r="B81" s="7"/>
      <c r="C81" s="7"/>
      <c r="F81" t="s">
        <v>12</v>
      </c>
      <c r="G81">
        <v>7.6299999999999996E-3</v>
      </c>
      <c r="H81">
        <v>1.374E-2</v>
      </c>
      <c r="I81">
        <v>0</v>
      </c>
      <c r="J81">
        <v>0.240846</v>
      </c>
      <c r="K81" s="1">
        <v>1.2787E-2</v>
      </c>
      <c r="L81">
        <v>0</v>
      </c>
      <c r="M81" s="1">
        <v>0</v>
      </c>
      <c r="N81">
        <v>0</v>
      </c>
      <c r="O81" s="7">
        <v>3.748E-3</v>
      </c>
      <c r="P81" s="7">
        <v>3.8764E-2</v>
      </c>
      <c r="Q81" s="7">
        <f t="shared" si="8"/>
        <v>3.1751500000000002E-2</v>
      </c>
      <c r="R81" s="7">
        <f t="shared" si="9"/>
        <v>7.4425522252114559E-2</v>
      </c>
      <c r="T81" t="str">
        <f t="shared" si="7"/>
        <v>P WT%</v>
      </c>
      <c r="U81">
        <v>4.3476000000000001E-2</v>
      </c>
      <c r="V81">
        <v>3.5887000000000002E-2</v>
      </c>
      <c r="W81">
        <v>3.6443000000000003E-2</v>
      </c>
      <c r="X81">
        <v>6.0850000000000001E-2</v>
      </c>
      <c r="Y81">
        <v>2.8448999999999999E-2</v>
      </c>
      <c r="Z81">
        <v>4.5344000000000002E-2</v>
      </c>
      <c r="AA81">
        <v>0.20302999999999999</v>
      </c>
      <c r="AB81">
        <v>0.262961</v>
      </c>
      <c r="AC81">
        <v>0.23366799999999999</v>
      </c>
    </row>
    <row r="82" spans="1:29" x14ac:dyDescent="0.35">
      <c r="B82" s="7"/>
      <c r="C82" s="7"/>
      <c r="F82" t="s">
        <v>13</v>
      </c>
      <c r="G82">
        <v>0</v>
      </c>
      <c r="H82">
        <v>8.4069999999999995E-3</v>
      </c>
      <c r="I82">
        <v>0</v>
      </c>
      <c r="J82">
        <v>4.9719999999999999E-3</v>
      </c>
      <c r="K82" s="1">
        <v>0</v>
      </c>
      <c r="L82">
        <v>6.0029999999999997E-3</v>
      </c>
      <c r="M82" s="1">
        <v>1.5148E-2</v>
      </c>
      <c r="N82">
        <v>5.8370000000000002E-3</v>
      </c>
      <c r="O82" s="7">
        <v>1.0311000000000001E-2</v>
      </c>
      <c r="P82" s="7">
        <v>0</v>
      </c>
      <c r="Q82" s="7">
        <f t="shared" si="8"/>
        <v>5.0677999999999999E-3</v>
      </c>
      <c r="R82" s="7">
        <f t="shared" si="9"/>
        <v>5.2117140238760861E-3</v>
      </c>
      <c r="T82" t="str">
        <f t="shared" si="7"/>
        <v>S WT%</v>
      </c>
      <c r="U82">
        <v>4.6299999999999998E-4</v>
      </c>
      <c r="V82">
        <v>5.8539999999999998E-3</v>
      </c>
      <c r="W82">
        <v>0</v>
      </c>
      <c r="X82">
        <v>2.5010000000000002E-3</v>
      </c>
      <c r="Y82">
        <v>0</v>
      </c>
      <c r="Z82">
        <v>0</v>
      </c>
      <c r="AA82">
        <v>0</v>
      </c>
      <c r="AB82">
        <v>0</v>
      </c>
      <c r="AC82">
        <v>1.7759E-2</v>
      </c>
    </row>
    <row r="83" spans="1:29" x14ac:dyDescent="0.35">
      <c r="G83" s="27">
        <f>SUM(G67:G82)</f>
        <v>97.59984200000001</v>
      </c>
      <c r="H83" s="27">
        <f t="shared" ref="H83:Q83" si="10">SUM(H67:H82)</f>
        <v>96.412449000000009</v>
      </c>
      <c r="I83" s="2">
        <f t="shared" si="10"/>
        <v>98.618923999999993</v>
      </c>
      <c r="J83" s="27">
        <f t="shared" si="10"/>
        <v>98.385134000000008</v>
      </c>
      <c r="K83" s="3">
        <f t="shared" si="10"/>
        <v>99.566828000000001</v>
      </c>
      <c r="L83" s="2">
        <f t="shared" si="10"/>
        <v>98.682856000000015</v>
      </c>
      <c r="M83" s="3">
        <f t="shared" si="10"/>
        <v>98.884216999999992</v>
      </c>
      <c r="N83" s="27">
        <f t="shared" si="10"/>
        <v>98.264862999999991</v>
      </c>
      <c r="O83" s="2">
        <f t="shared" si="10"/>
        <v>98.975752999999997</v>
      </c>
      <c r="P83" s="27">
        <f t="shared" si="10"/>
        <v>96.09738200000001</v>
      </c>
      <c r="Q83" s="2">
        <f t="shared" si="10"/>
        <v>98.1488248</v>
      </c>
      <c r="U83" s="2">
        <f t="shared" ref="U83" si="11">SUM(U67:U82)</f>
        <v>101.99087499999997</v>
      </c>
      <c r="V83" s="2">
        <f t="shared" ref="V83" si="12">SUM(V67:V82)</f>
        <v>101.70181699999999</v>
      </c>
      <c r="W83" s="2">
        <f t="shared" ref="W83" si="13">SUM(W67:W82)</f>
        <v>101.99113100000001</v>
      </c>
      <c r="X83" s="2">
        <f t="shared" ref="X83" si="14">SUM(X67:X82)</f>
        <v>101.948582</v>
      </c>
      <c r="Y83" s="2">
        <f t="shared" ref="Y83" si="15">SUM(Y67:Y82)</f>
        <v>102.23327400000001</v>
      </c>
      <c r="Z83" s="2">
        <f t="shared" ref="Z83" si="16">SUM(Z67:Z82)</f>
        <v>98.436920999999998</v>
      </c>
      <c r="AA83" s="2">
        <f t="shared" ref="AA83" si="17">SUM(AA67:AA82)</f>
        <v>100.102924</v>
      </c>
      <c r="AB83" s="2">
        <f t="shared" ref="AB83" si="18">SUM(AB67:AB82)</f>
        <v>101.71969399999999</v>
      </c>
      <c r="AC83" s="2">
        <f t="shared" ref="AC83" si="19">SUM(AC67:AC82)</f>
        <v>100.28370699999998</v>
      </c>
    </row>
    <row r="84" spans="1:29" x14ac:dyDescent="0.35">
      <c r="O84" s="39"/>
    </row>
    <row r="86" spans="1:29" x14ac:dyDescent="0.35">
      <c r="A86" s="1" t="s">
        <v>100</v>
      </c>
    </row>
    <row r="87" spans="1:29" x14ac:dyDescent="0.35">
      <c r="A87" t="s">
        <v>39</v>
      </c>
      <c r="B87" s="6" t="s">
        <v>41</v>
      </c>
    </row>
    <row r="88" spans="1:29" x14ac:dyDescent="0.35">
      <c r="B88" t="s">
        <v>101</v>
      </c>
      <c r="E88" s="1" t="s">
        <v>102</v>
      </c>
    </row>
    <row r="89" spans="1:29" x14ac:dyDescent="0.35">
      <c r="B89" t="s">
        <v>103</v>
      </c>
      <c r="L89" t="s">
        <v>104</v>
      </c>
    </row>
    <row r="90" spans="1:29" x14ac:dyDescent="0.35">
      <c r="B90">
        <v>151</v>
      </c>
      <c r="C90">
        <v>152</v>
      </c>
      <c r="D90">
        <v>153</v>
      </c>
      <c r="E90">
        <v>154</v>
      </c>
      <c r="F90">
        <v>155</v>
      </c>
      <c r="G90">
        <v>156</v>
      </c>
      <c r="H90">
        <v>157</v>
      </c>
      <c r="I90">
        <v>158</v>
      </c>
      <c r="J90">
        <v>159</v>
      </c>
      <c r="K90">
        <v>160</v>
      </c>
      <c r="L90">
        <v>182</v>
      </c>
      <c r="M90">
        <v>183</v>
      </c>
      <c r="N90">
        <v>184</v>
      </c>
      <c r="O90">
        <v>185</v>
      </c>
      <c r="P90">
        <v>186</v>
      </c>
      <c r="Q90">
        <v>187</v>
      </c>
      <c r="R90">
        <v>188</v>
      </c>
      <c r="S90">
        <v>189</v>
      </c>
      <c r="T90">
        <v>190</v>
      </c>
      <c r="U90">
        <v>191</v>
      </c>
    </row>
    <row r="91" spans="1:29" x14ac:dyDescent="0.35">
      <c r="A91" t="s">
        <v>1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2.9144E-2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3">
        <f>AVERAGE(B91:U91)</f>
        <v>1.4572000000000001E-3</v>
      </c>
      <c r="W91" s="3">
        <f>STDEV(B91:U91)</f>
        <v>6.5167965136253871E-3</v>
      </c>
      <c r="X91">
        <f>COUNT(B91:U91)</f>
        <v>20</v>
      </c>
    </row>
    <row r="92" spans="1:29" x14ac:dyDescent="0.35">
      <c r="A92" t="s">
        <v>2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1.539E-3</v>
      </c>
      <c r="M92" s="2">
        <v>0</v>
      </c>
      <c r="N92" s="2">
        <v>4.2099999999999999E-4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3">
        <f t="shared" ref="V92:V106" si="20">AVERAGE(B92:U92)</f>
        <v>9.7999999999999997E-5</v>
      </c>
      <c r="W92" s="3">
        <f t="shared" ref="W92:W106" si="21">STDEV(B92:U92)</f>
        <v>3.5196306624417286E-4</v>
      </c>
    </row>
    <row r="93" spans="1:29" x14ac:dyDescent="0.35">
      <c r="A93" t="s">
        <v>3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3">
        <f t="shared" si="20"/>
        <v>0</v>
      </c>
      <c r="W93" s="3">
        <f t="shared" si="21"/>
        <v>0</v>
      </c>
    </row>
    <row r="94" spans="1:29" x14ac:dyDescent="0.35">
      <c r="A94" t="s">
        <v>4</v>
      </c>
      <c r="B94" s="2">
        <v>9.3099999999999997E-4</v>
      </c>
      <c r="C94" s="2">
        <v>0</v>
      </c>
      <c r="D94" s="2">
        <v>5.6319999999999999E-3</v>
      </c>
      <c r="E94" s="2">
        <v>0</v>
      </c>
      <c r="F94" s="2">
        <v>0</v>
      </c>
      <c r="G94" s="2">
        <v>0</v>
      </c>
      <c r="H94" s="2">
        <v>0</v>
      </c>
      <c r="I94" s="2">
        <v>3.687E-2</v>
      </c>
      <c r="J94" s="2">
        <v>0</v>
      </c>
      <c r="K94" s="2">
        <v>0</v>
      </c>
      <c r="L94" s="2">
        <v>1.4899999999999999E-4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3">
        <f t="shared" si="20"/>
        <v>2.1791000000000002E-3</v>
      </c>
      <c r="W94" s="3">
        <f t="shared" si="21"/>
        <v>8.2622660005084499E-3</v>
      </c>
    </row>
    <row r="95" spans="1:29" x14ac:dyDescent="0.35">
      <c r="A95" t="s">
        <v>5</v>
      </c>
      <c r="B95" s="2">
        <v>1.3079999999999999E-3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9.5799999999999998E-4</v>
      </c>
      <c r="J95" s="2">
        <v>2.4620000000000002E-3</v>
      </c>
      <c r="K95" s="2">
        <v>0</v>
      </c>
      <c r="L95" s="2">
        <v>7.8779999999999996E-3</v>
      </c>
      <c r="M95" s="2">
        <v>1.0349999999999999E-3</v>
      </c>
      <c r="N95" s="2">
        <v>2.212E-3</v>
      </c>
      <c r="O95" s="2">
        <v>0</v>
      </c>
      <c r="P95" s="2">
        <v>3.6120000000000002E-3</v>
      </c>
      <c r="Q95" s="2">
        <v>2.3549999999999999E-3</v>
      </c>
      <c r="R95" s="2">
        <v>2.1000000000000001E-4</v>
      </c>
      <c r="S95" s="2">
        <v>2.722E-3</v>
      </c>
      <c r="T95" s="2">
        <v>0</v>
      </c>
      <c r="U95" s="2">
        <v>1.0660000000000001E-3</v>
      </c>
      <c r="V95" s="3">
        <f t="shared" si="20"/>
        <v>1.2908999999999998E-3</v>
      </c>
      <c r="W95" s="3">
        <f t="shared" si="21"/>
        <v>1.9272420682087874E-3</v>
      </c>
    </row>
    <row r="96" spans="1:29" x14ac:dyDescent="0.35">
      <c r="A96" t="s">
        <v>6</v>
      </c>
      <c r="B96" s="2">
        <v>79.914000000000001</v>
      </c>
      <c r="C96" s="2">
        <v>78.526700000000005</v>
      </c>
      <c r="D96" s="2">
        <v>78.510000000000005</v>
      </c>
      <c r="E96" s="2">
        <v>78.705600000000004</v>
      </c>
      <c r="F96" s="2">
        <v>78.857399999999998</v>
      </c>
      <c r="G96" s="2">
        <v>78.906599999999997</v>
      </c>
      <c r="H96" s="2">
        <v>78.943100000000001</v>
      </c>
      <c r="I96" s="2">
        <v>78.821799999999996</v>
      </c>
      <c r="J96" s="2">
        <v>79.400099999999995</v>
      </c>
      <c r="K96" s="2">
        <v>79.230500000000006</v>
      </c>
      <c r="L96" s="2">
        <v>78.961600000000004</v>
      </c>
      <c r="M96" s="2">
        <v>78.972700000000003</v>
      </c>
      <c r="N96" s="2">
        <v>78.845799999999997</v>
      </c>
      <c r="O96" s="2">
        <v>79.2791</v>
      </c>
      <c r="P96" s="2">
        <v>78.327600000000004</v>
      </c>
      <c r="Q96" s="2">
        <v>78.582899999999995</v>
      </c>
      <c r="R96" s="2">
        <v>78.655500000000004</v>
      </c>
      <c r="S96" s="2">
        <v>79.355400000000003</v>
      </c>
      <c r="T96" s="2">
        <v>79.349699999999999</v>
      </c>
      <c r="U96" s="2">
        <v>78.851500000000001</v>
      </c>
      <c r="V96" s="3">
        <f t="shared" si="20"/>
        <v>78.949879999999993</v>
      </c>
      <c r="W96" s="3">
        <f t="shared" si="21"/>
        <v>0.37923202257637462</v>
      </c>
    </row>
    <row r="97" spans="1:23" x14ac:dyDescent="0.35">
      <c r="A97" t="s">
        <v>7</v>
      </c>
      <c r="B97" s="2">
        <v>0.63303100000000001</v>
      </c>
      <c r="C97" s="2">
        <v>0.64439000000000002</v>
      </c>
      <c r="D97" s="2">
        <v>0.65856400000000004</v>
      </c>
      <c r="E97" s="2">
        <v>0.65321499999999999</v>
      </c>
      <c r="F97" s="2">
        <v>0.65763199999999999</v>
      </c>
      <c r="G97" s="2">
        <v>0.64539100000000005</v>
      </c>
      <c r="H97" s="2">
        <v>0.64459200000000005</v>
      </c>
      <c r="I97" s="2">
        <v>0.63080700000000001</v>
      </c>
      <c r="J97" s="2">
        <v>0.63425200000000004</v>
      </c>
      <c r="K97" s="2">
        <v>0.65245900000000001</v>
      </c>
      <c r="L97" s="2">
        <v>0.66495499999999996</v>
      </c>
      <c r="M97" s="2">
        <v>0.64729000000000003</v>
      </c>
      <c r="N97" s="2">
        <v>0.68630500000000005</v>
      </c>
      <c r="O97" s="2">
        <v>0.67127700000000001</v>
      </c>
      <c r="P97" s="2">
        <v>0.61141900000000005</v>
      </c>
      <c r="Q97" s="2">
        <v>0.64143099999999997</v>
      </c>
      <c r="R97" s="2">
        <v>0.65698199999999995</v>
      </c>
      <c r="S97" s="2">
        <v>0.67248699999999995</v>
      </c>
      <c r="T97" s="2">
        <v>0.65135799999999999</v>
      </c>
      <c r="U97" s="2">
        <v>0.66511699999999996</v>
      </c>
      <c r="V97" s="3">
        <f t="shared" si="20"/>
        <v>0.6511477</v>
      </c>
      <c r="W97" s="3">
        <f t="shared" si="21"/>
        <v>1.6946308131085185E-2</v>
      </c>
    </row>
    <row r="98" spans="1:23" x14ac:dyDescent="0.35">
      <c r="A98" t="s">
        <v>8</v>
      </c>
      <c r="B98" s="2">
        <v>19.033100000000001</v>
      </c>
      <c r="C98" s="2">
        <v>20.010899999999999</v>
      </c>
      <c r="D98" s="2">
        <v>20.0259</v>
      </c>
      <c r="E98" s="2">
        <v>19.972799999999999</v>
      </c>
      <c r="F98" s="2">
        <v>19.855399999999999</v>
      </c>
      <c r="G98" s="2">
        <v>19.738099999999999</v>
      </c>
      <c r="H98" s="2">
        <v>19.530899999999999</v>
      </c>
      <c r="I98" s="2">
        <v>19.4267</v>
      </c>
      <c r="J98" s="2">
        <v>19.336200000000002</v>
      </c>
      <c r="K98" s="2">
        <v>18.991800000000001</v>
      </c>
      <c r="L98" s="2">
        <v>19.751300000000001</v>
      </c>
      <c r="M98" s="2">
        <v>19.8081</v>
      </c>
      <c r="N98" s="2">
        <v>19.8371</v>
      </c>
      <c r="O98" s="2">
        <v>19.565300000000001</v>
      </c>
      <c r="P98" s="2">
        <v>20.210699999999999</v>
      </c>
      <c r="Q98" s="2">
        <v>19.887599999999999</v>
      </c>
      <c r="R98" s="2">
        <v>20.030799999999999</v>
      </c>
      <c r="S98" s="2">
        <v>19.901299999999999</v>
      </c>
      <c r="T98" s="2">
        <v>19.9496</v>
      </c>
      <c r="U98" s="2">
        <v>20.0215</v>
      </c>
      <c r="V98" s="3">
        <f>AVERAGE(B98:U98)</f>
        <v>19.744254999999999</v>
      </c>
      <c r="W98" s="3">
        <f t="shared" si="21"/>
        <v>0.33313028188762117</v>
      </c>
    </row>
    <row r="99" spans="1:23" x14ac:dyDescent="0.35">
      <c r="A99" t="s">
        <v>9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8.3909999999999992E-3</v>
      </c>
      <c r="I99" s="2">
        <v>2.2799999999999999E-3</v>
      </c>
      <c r="J99" s="2">
        <v>0</v>
      </c>
      <c r="K99" s="2">
        <v>0</v>
      </c>
      <c r="L99" s="2">
        <v>0</v>
      </c>
      <c r="M99" s="2">
        <v>0</v>
      </c>
      <c r="N99" s="2">
        <v>9.1629999999999993E-3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3.5360000000000001E-3</v>
      </c>
      <c r="U99" s="2">
        <v>6.2600000000000004E-4</v>
      </c>
      <c r="V99" s="3">
        <f t="shared" si="20"/>
        <v>1.1998E-3</v>
      </c>
      <c r="W99" s="3">
        <f t="shared" si="21"/>
        <v>2.7498576154526906E-3</v>
      </c>
    </row>
    <row r="100" spans="1:23" x14ac:dyDescent="0.35">
      <c r="A100" t="s">
        <v>44</v>
      </c>
      <c r="B100" s="2">
        <v>4.1469999999999996E-3</v>
      </c>
      <c r="C100" s="2">
        <v>6.855E-3</v>
      </c>
      <c r="D100" s="2">
        <v>0</v>
      </c>
      <c r="E100" s="2">
        <v>5.646E-3</v>
      </c>
      <c r="F100" s="2">
        <v>0</v>
      </c>
      <c r="G100" s="2">
        <v>9.2860000000000009E-3</v>
      </c>
      <c r="H100" s="2">
        <v>0</v>
      </c>
      <c r="I100" s="2">
        <v>2.1159999999999998E-3</v>
      </c>
      <c r="J100" s="2">
        <v>0</v>
      </c>
      <c r="K100" s="2">
        <v>0</v>
      </c>
      <c r="L100" s="2">
        <v>5.5139999999999998E-3</v>
      </c>
      <c r="M100" s="2">
        <v>0</v>
      </c>
      <c r="N100" s="2">
        <v>1.3270000000000001E-3</v>
      </c>
      <c r="O100" s="2">
        <v>6.2859999999999999E-3</v>
      </c>
      <c r="P100" s="2">
        <v>2.14E-4</v>
      </c>
      <c r="Q100" s="2">
        <v>0</v>
      </c>
      <c r="R100" s="2">
        <v>1.1117E-2</v>
      </c>
      <c r="S100" s="2">
        <v>0</v>
      </c>
      <c r="T100" s="2">
        <v>2.8960000000000001E-3</v>
      </c>
      <c r="U100" s="2">
        <v>1.6663000000000001E-2</v>
      </c>
      <c r="V100" s="3">
        <f t="shared" si="20"/>
        <v>3.6033500000000004E-3</v>
      </c>
      <c r="W100" s="3">
        <f t="shared" si="21"/>
        <v>4.6364991815513474E-3</v>
      </c>
    </row>
    <row r="101" spans="1:23" x14ac:dyDescent="0.35">
      <c r="A101" t="s">
        <v>44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3">
        <f t="shared" si="20"/>
        <v>0</v>
      </c>
      <c r="W101" s="3">
        <f t="shared" si="21"/>
        <v>0</v>
      </c>
    </row>
    <row r="102" spans="1:23" x14ac:dyDescent="0.35">
      <c r="A102" t="s">
        <v>10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3">
        <f t="shared" si="20"/>
        <v>0</v>
      </c>
      <c r="W102" s="3">
        <f t="shared" si="21"/>
        <v>0</v>
      </c>
    </row>
    <row r="103" spans="1:23" x14ac:dyDescent="0.35">
      <c r="A103" t="s">
        <v>11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0.20505100000000001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6.1497000000000003E-2</v>
      </c>
      <c r="R103" s="2">
        <v>0</v>
      </c>
      <c r="S103" s="2">
        <v>0.19485</v>
      </c>
      <c r="T103" s="2">
        <v>0</v>
      </c>
      <c r="U103" s="2">
        <v>0</v>
      </c>
      <c r="V103" s="3">
        <f t="shared" si="20"/>
        <v>2.3069899999999997E-2</v>
      </c>
      <c r="W103" s="3">
        <f t="shared" si="21"/>
        <v>6.2048330224702138E-2</v>
      </c>
    </row>
    <row r="104" spans="1:23" x14ac:dyDescent="0.35">
      <c r="A104" t="s">
        <v>45</v>
      </c>
      <c r="B104" s="2">
        <v>2.4979999999999998E-3</v>
      </c>
      <c r="C104" s="2">
        <v>2.3449999999999999E-3</v>
      </c>
      <c r="D104" s="2">
        <v>0</v>
      </c>
      <c r="E104" s="2">
        <v>7.9740000000000002E-3</v>
      </c>
      <c r="F104" s="2">
        <v>0</v>
      </c>
      <c r="G104" s="2">
        <v>3.1300000000000002E-4</v>
      </c>
      <c r="H104" s="2">
        <v>2.6570000000000001E-3</v>
      </c>
      <c r="I104" s="2">
        <v>0</v>
      </c>
      <c r="J104" s="2">
        <v>0</v>
      </c>
      <c r="K104" s="2">
        <v>0</v>
      </c>
      <c r="L104" s="2">
        <v>0</v>
      </c>
      <c r="M104" s="2">
        <v>6.2529999999999999E-3</v>
      </c>
      <c r="N104" s="2">
        <v>1.0786E-2</v>
      </c>
      <c r="O104" s="2">
        <v>7.1900000000000002E-3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3">
        <f t="shared" si="20"/>
        <v>2.0008000000000005E-3</v>
      </c>
      <c r="W104" s="3">
        <f t="shared" si="21"/>
        <v>3.3209955324143073E-3</v>
      </c>
    </row>
    <row r="105" spans="1:23" x14ac:dyDescent="0.35">
      <c r="A105" t="s">
        <v>12</v>
      </c>
      <c r="B105" s="2">
        <v>4.9408000000000001E-2</v>
      </c>
      <c r="C105" s="2">
        <v>9.3312999999999993E-2</v>
      </c>
      <c r="D105" s="2">
        <v>0.11226899999999999</v>
      </c>
      <c r="E105" s="2">
        <v>0.137548</v>
      </c>
      <c r="F105" s="2">
        <v>0.138651</v>
      </c>
      <c r="G105" s="2">
        <v>0.147392</v>
      </c>
      <c r="H105" s="2">
        <v>0.177314</v>
      </c>
      <c r="I105" s="2">
        <v>0.28454200000000002</v>
      </c>
      <c r="J105" s="2">
        <v>0.18657199999999999</v>
      </c>
      <c r="K105" s="2">
        <v>0.213115</v>
      </c>
      <c r="L105" s="2">
        <v>7.4543999999999999E-2</v>
      </c>
      <c r="M105" s="2">
        <v>7.7646000000000007E-2</v>
      </c>
      <c r="N105" s="2">
        <v>6.7657999999999996E-2</v>
      </c>
      <c r="O105" s="2">
        <v>0.105714</v>
      </c>
      <c r="P105" s="2">
        <v>0.226268</v>
      </c>
      <c r="Q105" s="2">
        <v>4.4443999999999997E-2</v>
      </c>
      <c r="R105" s="2">
        <v>0.128607</v>
      </c>
      <c r="S105" s="2">
        <v>6.0213999999999997E-2</v>
      </c>
      <c r="T105" s="2">
        <v>7.6596999999999998E-2</v>
      </c>
      <c r="U105" s="2">
        <v>5.9020000000000003E-2</v>
      </c>
      <c r="V105" s="3">
        <f t="shared" si="20"/>
        <v>0.12304180000000001</v>
      </c>
      <c r="W105" s="3">
        <f t="shared" si="21"/>
        <v>6.6290336047770307E-2</v>
      </c>
    </row>
    <row r="106" spans="1:23" x14ac:dyDescent="0.35">
      <c r="A106" t="s">
        <v>13</v>
      </c>
      <c r="B106" s="2">
        <v>0</v>
      </c>
      <c r="C106" s="2">
        <v>1.0250000000000001E-3</v>
      </c>
      <c r="D106" s="2">
        <v>2.0999999999999999E-5</v>
      </c>
      <c r="E106" s="2">
        <v>0</v>
      </c>
      <c r="F106" s="2">
        <v>0</v>
      </c>
      <c r="G106" s="2">
        <v>6.0999999999999999E-5</v>
      </c>
      <c r="H106" s="2">
        <v>0</v>
      </c>
      <c r="I106" s="2">
        <v>1.0066E-2</v>
      </c>
      <c r="J106" s="2">
        <v>8.1209999999999997E-3</v>
      </c>
      <c r="K106" s="2">
        <v>7.1050000000000002E-3</v>
      </c>
      <c r="L106" s="2">
        <v>0</v>
      </c>
      <c r="M106" s="2">
        <v>1.034E-3</v>
      </c>
      <c r="N106" s="2">
        <v>1.2440000000000001E-3</v>
      </c>
      <c r="O106" s="2">
        <v>0</v>
      </c>
      <c r="P106" s="2">
        <v>0</v>
      </c>
      <c r="Q106" s="2">
        <v>1.1971000000000001E-2</v>
      </c>
      <c r="R106" s="2">
        <v>1.9740000000000001E-3</v>
      </c>
      <c r="S106" s="2">
        <v>1.0921E-2</v>
      </c>
      <c r="T106" s="2">
        <v>7.45E-3</v>
      </c>
      <c r="U106" s="2">
        <v>0</v>
      </c>
      <c r="V106" s="3">
        <f t="shared" si="20"/>
        <v>3.0496499999999997E-3</v>
      </c>
      <c r="W106" s="3">
        <f t="shared" si="21"/>
        <v>4.3370645939512205E-3</v>
      </c>
    </row>
    <row r="107" spans="1:23" x14ac:dyDescent="0.35">
      <c r="B107" s="2">
        <f>SUM(B91:B106)</f>
        <v>99.638423000000017</v>
      </c>
      <c r="C107" s="2">
        <f t="shared" ref="C107:V107" si="22">SUM(C91:C106)</f>
        <v>99.285528000000014</v>
      </c>
      <c r="D107" s="2">
        <f t="shared" si="22"/>
        <v>99.312386000000004</v>
      </c>
      <c r="E107" s="2">
        <f t="shared" si="22"/>
        <v>99.482782999999998</v>
      </c>
      <c r="F107" s="2">
        <f t="shared" si="22"/>
        <v>99.509083000000004</v>
      </c>
      <c r="G107" s="2">
        <f t="shared" si="22"/>
        <v>99.447143000000011</v>
      </c>
      <c r="H107" s="2">
        <f t="shared" si="22"/>
        <v>99.306954000000005</v>
      </c>
      <c r="I107" s="2">
        <f t="shared" si="22"/>
        <v>99.450333999999998</v>
      </c>
      <c r="J107" s="2">
        <f t="shared" si="22"/>
        <v>99.567706999999999</v>
      </c>
      <c r="K107" s="2">
        <f t="shared" si="22"/>
        <v>99.094978999999995</v>
      </c>
      <c r="L107" s="2">
        <f t="shared" si="22"/>
        <v>99.467479000000026</v>
      </c>
      <c r="M107" s="2">
        <f t="shared" si="22"/>
        <v>99.514058000000006</v>
      </c>
      <c r="N107" s="2">
        <f t="shared" si="22"/>
        <v>99.462015999999991</v>
      </c>
      <c r="O107" s="2">
        <f t="shared" si="22"/>
        <v>99.634867000000014</v>
      </c>
      <c r="P107" s="2">
        <f t="shared" si="22"/>
        <v>99.379813000000013</v>
      </c>
      <c r="Q107" s="2">
        <f t="shared" si="22"/>
        <v>99.232197999999997</v>
      </c>
      <c r="R107" s="2">
        <f t="shared" si="22"/>
        <v>99.485190000000003</v>
      </c>
      <c r="S107" s="2">
        <f t="shared" si="22"/>
        <v>100.19789400000002</v>
      </c>
      <c r="T107" s="2">
        <f t="shared" si="22"/>
        <v>100.04113700000002</v>
      </c>
      <c r="U107" s="2">
        <f t="shared" si="22"/>
        <v>99.615491999999989</v>
      </c>
      <c r="V107" s="3">
        <f t="shared" si="22"/>
        <v>99.506273199999981</v>
      </c>
      <c r="W107" s="1"/>
    </row>
    <row r="108" spans="1:23" x14ac:dyDescent="0.35">
      <c r="A108" t="s">
        <v>39</v>
      </c>
      <c r="B108" s="6" t="s">
        <v>41</v>
      </c>
    </row>
    <row r="109" spans="1:23" x14ac:dyDescent="0.35">
      <c r="B109" t="s">
        <v>105</v>
      </c>
      <c r="E109" s="1" t="s">
        <v>102</v>
      </c>
    </row>
    <row r="110" spans="1:23" x14ac:dyDescent="0.35">
      <c r="A110" t="s">
        <v>1</v>
      </c>
      <c r="B110">
        <v>161</v>
      </c>
      <c r="C110">
        <v>163</v>
      </c>
      <c r="D110">
        <v>164</v>
      </c>
      <c r="E110">
        <v>165</v>
      </c>
      <c r="F110">
        <v>166</v>
      </c>
      <c r="G110">
        <v>167</v>
      </c>
      <c r="H110">
        <v>168</v>
      </c>
      <c r="I110">
        <v>169</v>
      </c>
      <c r="J110">
        <v>170</v>
      </c>
      <c r="K110">
        <v>171</v>
      </c>
      <c r="L110">
        <v>172</v>
      </c>
      <c r="M110">
        <v>173</v>
      </c>
      <c r="N110">
        <v>174</v>
      </c>
      <c r="O110">
        <v>175</v>
      </c>
      <c r="P110">
        <v>176</v>
      </c>
      <c r="Q110">
        <v>177</v>
      </c>
      <c r="R110">
        <v>178</v>
      </c>
      <c r="S110">
        <v>179</v>
      </c>
      <c r="T110">
        <v>180</v>
      </c>
      <c r="U110">
        <v>181</v>
      </c>
    </row>
    <row r="111" spans="1:23" x14ac:dyDescent="0.35">
      <c r="A111" t="s">
        <v>2</v>
      </c>
      <c r="B111" s="2">
        <v>0</v>
      </c>
      <c r="C111" s="2">
        <v>7.3680000000000004E-3</v>
      </c>
      <c r="D111" s="2">
        <v>0</v>
      </c>
      <c r="E111" s="2">
        <v>2.0100000000000001E-3</v>
      </c>
      <c r="F111" s="2">
        <v>5.8E-5</v>
      </c>
      <c r="G111" s="2">
        <v>7.3590000000000001E-3</v>
      </c>
      <c r="H111" s="2">
        <v>0</v>
      </c>
      <c r="I111" s="2">
        <v>0</v>
      </c>
      <c r="J111" s="2">
        <v>0</v>
      </c>
      <c r="K111" s="2">
        <v>0</v>
      </c>
      <c r="L111" s="2">
        <v>1.1509999999999999E-3</v>
      </c>
      <c r="M111" s="2">
        <v>3.6670000000000001E-3</v>
      </c>
      <c r="N111" s="2">
        <v>1.7521999999999999E-2</v>
      </c>
      <c r="O111" s="2">
        <v>9.8560000000000002E-3</v>
      </c>
      <c r="P111" s="2">
        <v>3.3502999999999998E-2</v>
      </c>
      <c r="Q111" s="2">
        <v>3.2731000000000003E-2</v>
      </c>
      <c r="R111" s="2">
        <v>1.1643000000000001E-2</v>
      </c>
      <c r="S111" s="2">
        <v>7.241E-3</v>
      </c>
      <c r="T111" s="2">
        <v>4.849E-3</v>
      </c>
      <c r="U111" s="2">
        <v>4.4169999999999999E-3</v>
      </c>
      <c r="V111" s="3">
        <f>AVERAGE(B111:U111)</f>
        <v>7.1687500000000015E-3</v>
      </c>
      <c r="W111" s="3">
        <f>STDEV(B111:U111)</f>
        <v>1.0074414538951212E-2</v>
      </c>
    </row>
    <row r="112" spans="1:23" x14ac:dyDescent="0.35">
      <c r="A112" t="s">
        <v>3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5.7300000000000005E-4</v>
      </c>
      <c r="K112" s="2">
        <v>0</v>
      </c>
      <c r="L112" s="2">
        <v>2.3219999999999998E-3</v>
      </c>
      <c r="M112" s="2">
        <v>0</v>
      </c>
      <c r="N112" s="2">
        <v>2.4390000000000002E-3</v>
      </c>
      <c r="O112" s="2">
        <v>0</v>
      </c>
      <c r="P112" s="2">
        <v>0</v>
      </c>
      <c r="Q112" s="2">
        <v>3.663E-3</v>
      </c>
      <c r="R112" s="2">
        <v>1.529E-3</v>
      </c>
      <c r="S112" s="2">
        <v>2.6059999999999998E-3</v>
      </c>
      <c r="T112" s="2">
        <v>0</v>
      </c>
      <c r="U112" s="2">
        <v>0</v>
      </c>
      <c r="V112" s="3">
        <f t="shared" ref="V112:V126" si="23">AVERAGE(B112:U112)</f>
        <v>6.5660000000000002E-4</v>
      </c>
      <c r="W112" s="3">
        <f t="shared" ref="W112:W126" si="24">STDEV(B112:U112)</f>
        <v>1.1606012235044385E-3</v>
      </c>
    </row>
    <row r="113" spans="1:23" x14ac:dyDescent="0.35">
      <c r="A113" t="s">
        <v>4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3">
        <f t="shared" si="23"/>
        <v>0</v>
      </c>
      <c r="W113" s="3">
        <f t="shared" si="24"/>
        <v>0</v>
      </c>
    </row>
    <row r="114" spans="1:23" x14ac:dyDescent="0.35">
      <c r="A114" t="s">
        <v>5</v>
      </c>
      <c r="B114" s="2">
        <v>0</v>
      </c>
      <c r="C114" s="2">
        <v>0</v>
      </c>
      <c r="D114" s="2">
        <v>0</v>
      </c>
      <c r="E114" s="2">
        <v>0</v>
      </c>
      <c r="F114" s="2">
        <v>1.219E-3</v>
      </c>
      <c r="G114" s="2">
        <v>0</v>
      </c>
      <c r="H114" s="2">
        <v>0</v>
      </c>
      <c r="I114" s="2">
        <v>2.4499999999999999E-3</v>
      </c>
      <c r="J114" s="2">
        <v>6.0700000000000001E-4</v>
      </c>
      <c r="K114" s="2">
        <v>2.9999999999999997E-4</v>
      </c>
      <c r="L114" s="2">
        <v>0</v>
      </c>
      <c r="M114" s="2">
        <v>0</v>
      </c>
      <c r="N114" s="2">
        <v>0</v>
      </c>
      <c r="O114" s="2">
        <v>0</v>
      </c>
      <c r="P114" s="2">
        <v>7.208E-3</v>
      </c>
      <c r="Q114" s="2">
        <v>0</v>
      </c>
      <c r="R114" s="2">
        <v>6.5960000000000003E-3</v>
      </c>
      <c r="S114" s="2">
        <v>0</v>
      </c>
      <c r="T114" s="2">
        <v>0</v>
      </c>
      <c r="U114" s="2">
        <v>1.836E-3</v>
      </c>
      <c r="V114" s="3">
        <f t="shared" si="23"/>
        <v>1.0108000000000001E-3</v>
      </c>
      <c r="W114" s="3">
        <f t="shared" si="24"/>
        <v>2.1317888855680762E-3</v>
      </c>
    </row>
    <row r="115" spans="1:23" x14ac:dyDescent="0.35">
      <c r="A115" t="s">
        <v>6</v>
      </c>
      <c r="B115" s="2">
        <v>6.3930000000000002E-3</v>
      </c>
      <c r="C115" s="2">
        <v>5.0689999999999997E-3</v>
      </c>
      <c r="D115" s="2">
        <v>1.8489999999999999E-3</v>
      </c>
      <c r="E115" s="2">
        <v>0</v>
      </c>
      <c r="F115" s="2">
        <v>1.0283E-2</v>
      </c>
      <c r="G115" s="2">
        <v>1.0902999999999999E-2</v>
      </c>
      <c r="H115" s="2">
        <v>6.9719999999999999E-3</v>
      </c>
      <c r="I115" s="2">
        <v>7.2110000000000004E-3</v>
      </c>
      <c r="J115" s="2">
        <v>7.1479999999999998E-3</v>
      </c>
      <c r="K115" s="2">
        <v>4.4200000000000001E-4</v>
      </c>
      <c r="L115" s="2">
        <v>1.1759E-2</v>
      </c>
      <c r="M115" s="2">
        <v>1.7224E-2</v>
      </c>
      <c r="N115" s="2">
        <v>6.071E-3</v>
      </c>
      <c r="O115" s="2">
        <v>1.0831E-2</v>
      </c>
      <c r="P115" s="2">
        <v>2.7009999999999998E-3</v>
      </c>
      <c r="Q115" s="2">
        <v>5.5040000000000002E-3</v>
      </c>
      <c r="R115" s="2">
        <v>1.526E-3</v>
      </c>
      <c r="S115" s="2">
        <v>1.3563E-2</v>
      </c>
      <c r="T115" s="2">
        <v>1.6570999999999999E-2</v>
      </c>
      <c r="U115" s="2">
        <v>3.509E-3</v>
      </c>
      <c r="V115" s="3">
        <f t="shared" si="23"/>
        <v>7.2764500000000011E-3</v>
      </c>
      <c r="W115" s="3">
        <f t="shared" si="24"/>
        <v>5.065121357459213E-3</v>
      </c>
    </row>
    <row r="116" spans="1:23" x14ac:dyDescent="0.35">
      <c r="A116" t="s">
        <v>7</v>
      </c>
      <c r="B116" s="2">
        <v>83.042100000000005</v>
      </c>
      <c r="C116" s="2">
        <v>88.497500000000002</v>
      </c>
      <c r="D116" s="2">
        <v>88.636200000000002</v>
      </c>
      <c r="E116" s="2">
        <v>89.279499999999999</v>
      </c>
      <c r="F116" s="2">
        <v>89.882199999999997</v>
      </c>
      <c r="G116" s="2">
        <v>89.378900000000002</v>
      </c>
      <c r="H116" s="2">
        <v>88.848600000000005</v>
      </c>
      <c r="I116" s="2">
        <v>88.910799999999995</v>
      </c>
      <c r="J116" s="2">
        <v>89.064400000000006</v>
      </c>
      <c r="K116" s="2">
        <v>89.088499999999996</v>
      </c>
      <c r="L116" s="2">
        <v>88.829899999999995</v>
      </c>
      <c r="M116" s="2">
        <v>89.580699999999993</v>
      </c>
      <c r="N116" s="2">
        <v>88.986999999999995</v>
      </c>
      <c r="O116" s="2">
        <v>88.829800000000006</v>
      </c>
      <c r="P116" s="2">
        <v>88.734800000000007</v>
      </c>
      <c r="Q116" s="2">
        <v>88.434100000000001</v>
      </c>
      <c r="R116" s="2">
        <v>88.7898</v>
      </c>
      <c r="S116" s="2">
        <v>88.327500000000001</v>
      </c>
      <c r="T116" s="2">
        <v>88.568100000000001</v>
      </c>
      <c r="U116" s="2">
        <v>88.474299999999999</v>
      </c>
      <c r="V116" s="3">
        <f t="shared" si="23"/>
        <v>88.609234999999998</v>
      </c>
      <c r="W116" s="3">
        <f t="shared" si="24"/>
        <v>1.3691238013588702</v>
      </c>
    </row>
    <row r="117" spans="1:23" x14ac:dyDescent="0.35">
      <c r="A117" t="s">
        <v>8</v>
      </c>
      <c r="B117" s="2">
        <v>0.47273599999999999</v>
      </c>
      <c r="C117" s="2">
        <v>0.301541</v>
      </c>
      <c r="D117" s="2">
        <v>0.30038500000000001</v>
      </c>
      <c r="E117" s="2">
        <v>0.28766999999999998</v>
      </c>
      <c r="F117" s="2">
        <v>0.271009</v>
      </c>
      <c r="G117" s="2">
        <v>0.272644</v>
      </c>
      <c r="H117" s="2">
        <v>0.29795700000000003</v>
      </c>
      <c r="I117" s="2">
        <v>0.28542499999999998</v>
      </c>
      <c r="J117" s="2">
        <v>0.29627900000000001</v>
      </c>
      <c r="K117" s="2">
        <v>0.28924299999999997</v>
      </c>
      <c r="L117" s="2">
        <v>0.27799699999999999</v>
      </c>
      <c r="M117" s="2">
        <v>0.30224699999999999</v>
      </c>
      <c r="N117" s="2">
        <v>0.29650599999999999</v>
      </c>
      <c r="O117" s="2">
        <v>0.28166200000000002</v>
      </c>
      <c r="P117" s="2">
        <v>0.30035800000000001</v>
      </c>
      <c r="Q117" s="2">
        <v>0.27841199999999999</v>
      </c>
      <c r="R117" s="2">
        <v>0.26915299999999998</v>
      </c>
      <c r="S117" s="2">
        <v>0.31534000000000001</v>
      </c>
      <c r="T117" s="2">
        <v>0.27558300000000002</v>
      </c>
      <c r="U117" s="2">
        <v>0.28613899999999998</v>
      </c>
      <c r="V117" s="3">
        <f t="shared" si="23"/>
        <v>0.29791430000000008</v>
      </c>
      <c r="W117" s="3">
        <f t="shared" si="24"/>
        <v>4.2992825728436962E-2</v>
      </c>
    </row>
    <row r="118" spans="1:23" x14ac:dyDescent="0.35">
      <c r="A118" t="s">
        <v>9</v>
      </c>
      <c r="B118" s="2">
        <v>15.670400000000001</v>
      </c>
      <c r="C118" s="2">
        <v>11.1866</v>
      </c>
      <c r="D118" s="2">
        <v>10.636900000000001</v>
      </c>
      <c r="E118" s="2">
        <v>10.2468</v>
      </c>
      <c r="F118" s="2">
        <v>10.020200000000001</v>
      </c>
      <c r="G118" s="2">
        <v>10.170400000000001</v>
      </c>
      <c r="H118" s="2">
        <v>10.7842</v>
      </c>
      <c r="I118" s="2">
        <v>11.027900000000001</v>
      </c>
      <c r="J118" s="2">
        <v>11.06</v>
      </c>
      <c r="K118" s="2">
        <v>10.9726</v>
      </c>
      <c r="L118" s="2">
        <v>10.8474</v>
      </c>
      <c r="M118" s="2">
        <v>10.819599999999999</v>
      </c>
      <c r="N118" s="2">
        <v>10.747199999999999</v>
      </c>
      <c r="O118" s="2">
        <v>10.7591</v>
      </c>
      <c r="P118" s="2">
        <v>10.7536</v>
      </c>
      <c r="Q118" s="2">
        <v>10.796900000000001</v>
      </c>
      <c r="R118" s="2">
        <v>10.7531</v>
      </c>
      <c r="S118" s="2">
        <v>10.791499999999999</v>
      </c>
      <c r="T118" s="2">
        <v>10.901199999999999</v>
      </c>
      <c r="U118" s="2">
        <v>10.8331</v>
      </c>
      <c r="V118" s="3">
        <f t="shared" si="23"/>
        <v>10.988935</v>
      </c>
      <c r="W118" s="3">
        <f t="shared" si="24"/>
        <v>1.1393877613946017</v>
      </c>
    </row>
    <row r="119" spans="1:23" x14ac:dyDescent="0.35">
      <c r="A119" t="s">
        <v>44</v>
      </c>
      <c r="B119" s="2">
        <v>5.8770000000000003E-3</v>
      </c>
      <c r="C119" s="2">
        <v>3.0424E-2</v>
      </c>
      <c r="D119" s="2">
        <v>2.5319000000000001E-2</v>
      </c>
      <c r="E119" s="2">
        <v>8.1874000000000002E-2</v>
      </c>
      <c r="F119" s="2">
        <v>4.4711000000000001E-2</v>
      </c>
      <c r="G119" s="2">
        <v>3.8419000000000002E-2</v>
      </c>
      <c r="H119" s="2">
        <v>6.3057000000000002E-2</v>
      </c>
      <c r="I119" s="2">
        <v>5.3878000000000002E-2</v>
      </c>
      <c r="J119" s="2">
        <v>6.4149999999999999E-2</v>
      </c>
      <c r="K119" s="2">
        <v>6.9769999999999999E-2</v>
      </c>
      <c r="L119" s="2">
        <v>8.8478000000000001E-2</v>
      </c>
      <c r="M119" s="2">
        <v>6.4899999999999999E-2</v>
      </c>
      <c r="N119" s="2">
        <v>0.102728</v>
      </c>
      <c r="O119" s="2">
        <v>0.119878</v>
      </c>
      <c r="P119" s="2">
        <v>0.13646900000000001</v>
      </c>
      <c r="Q119" s="2">
        <v>0.166689</v>
      </c>
      <c r="R119" s="2">
        <v>0.12756600000000001</v>
      </c>
      <c r="S119" s="2">
        <v>0.14380100000000001</v>
      </c>
      <c r="T119" s="2">
        <v>0.14378099999999999</v>
      </c>
      <c r="U119" s="2">
        <v>0.14189399999999999</v>
      </c>
      <c r="V119" s="3">
        <f t="shared" si="23"/>
        <v>8.5683150000000013E-2</v>
      </c>
      <c r="W119" s="3">
        <f t="shared" si="24"/>
        <v>4.698351360712661E-2</v>
      </c>
    </row>
    <row r="120" spans="1:23" x14ac:dyDescent="0.35">
      <c r="A120" t="s">
        <v>44</v>
      </c>
      <c r="B120" s="2">
        <v>9.7470000000000005E-3</v>
      </c>
      <c r="C120" s="2">
        <v>0</v>
      </c>
      <c r="D120" s="2">
        <v>2.4989999999999999E-3</v>
      </c>
      <c r="E120" s="2">
        <v>1.0423999999999999E-2</v>
      </c>
      <c r="F120" s="2">
        <v>1.0886E-2</v>
      </c>
      <c r="G120" s="2">
        <v>0</v>
      </c>
      <c r="H120" s="2">
        <v>0</v>
      </c>
      <c r="I120" s="2">
        <v>0</v>
      </c>
      <c r="J120" s="2">
        <v>4.8739999999999999E-3</v>
      </c>
      <c r="K120" s="2">
        <v>6.3550000000000004E-3</v>
      </c>
      <c r="L120" s="2">
        <v>2.63E-3</v>
      </c>
      <c r="M120" s="2">
        <v>4.0549999999999996E-3</v>
      </c>
      <c r="N120" s="2">
        <v>8.4400000000000002E-4</v>
      </c>
      <c r="O120" s="2">
        <v>9.8899999999999995E-3</v>
      </c>
      <c r="P120" s="2">
        <v>8.9339999999999992E-3</v>
      </c>
      <c r="Q120" s="2">
        <v>3.6679999999999998E-3</v>
      </c>
      <c r="R120" s="2">
        <v>1.1742000000000001E-2</v>
      </c>
      <c r="S120" s="2">
        <v>8.5099999999999998E-4</v>
      </c>
      <c r="T120" s="2">
        <v>0</v>
      </c>
      <c r="U120" s="2">
        <v>4.9439999999999996E-3</v>
      </c>
      <c r="V120" s="3">
        <f t="shared" si="23"/>
        <v>4.6171500000000004E-3</v>
      </c>
      <c r="W120" s="3">
        <f t="shared" si="24"/>
        <v>4.2574457535871002E-3</v>
      </c>
    </row>
    <row r="121" spans="1:23" x14ac:dyDescent="0.35">
      <c r="A121" t="s">
        <v>10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3">
        <f t="shared" si="23"/>
        <v>0</v>
      </c>
      <c r="W121" s="3">
        <f t="shared" si="24"/>
        <v>0</v>
      </c>
    </row>
    <row r="122" spans="1:23" x14ac:dyDescent="0.35">
      <c r="A122" t="s">
        <v>11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3">
        <f t="shared" si="23"/>
        <v>0</v>
      </c>
      <c r="W122" s="3">
        <f t="shared" si="24"/>
        <v>0</v>
      </c>
    </row>
    <row r="123" spans="1:23" x14ac:dyDescent="0.35">
      <c r="A123" t="s">
        <v>45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3">
        <f t="shared" si="23"/>
        <v>0</v>
      </c>
      <c r="W123" s="3">
        <f t="shared" si="24"/>
        <v>0</v>
      </c>
    </row>
    <row r="124" spans="1:23" x14ac:dyDescent="0.35">
      <c r="A124" t="s">
        <v>12</v>
      </c>
      <c r="B124" s="2">
        <v>0</v>
      </c>
      <c r="C124" s="2">
        <v>0</v>
      </c>
      <c r="D124" s="2">
        <v>1.55E-4</v>
      </c>
      <c r="E124" s="2">
        <v>5.8859999999999997E-3</v>
      </c>
      <c r="F124" s="2">
        <v>1.859E-3</v>
      </c>
      <c r="G124" s="2">
        <v>1.859E-3</v>
      </c>
      <c r="H124" s="2">
        <v>0</v>
      </c>
      <c r="I124" s="2">
        <v>7.2870000000000001E-3</v>
      </c>
      <c r="J124" s="2">
        <v>0</v>
      </c>
      <c r="K124" s="2">
        <v>0</v>
      </c>
      <c r="L124" s="2">
        <v>0</v>
      </c>
      <c r="M124" s="2">
        <v>0</v>
      </c>
      <c r="N124" s="2">
        <v>6.3550000000000004E-3</v>
      </c>
      <c r="O124" s="2">
        <v>0</v>
      </c>
      <c r="P124" s="2">
        <v>5.1159999999999999E-3</v>
      </c>
      <c r="Q124" s="2">
        <v>0</v>
      </c>
      <c r="R124" s="2">
        <v>6.8209999999999998E-3</v>
      </c>
      <c r="S124" s="2">
        <v>0</v>
      </c>
      <c r="T124" s="2">
        <v>4.6500000000000003E-4</v>
      </c>
      <c r="U124" s="2">
        <v>0</v>
      </c>
      <c r="V124" s="3">
        <f t="shared" si="23"/>
        <v>1.7901499999999997E-3</v>
      </c>
      <c r="W124" s="3">
        <f t="shared" si="24"/>
        <v>2.7519386329410921E-3</v>
      </c>
    </row>
    <row r="125" spans="1:23" x14ac:dyDescent="0.35">
      <c r="A125" t="s">
        <v>13</v>
      </c>
      <c r="B125" s="2">
        <v>0.21890100000000001</v>
      </c>
      <c r="C125" s="2">
        <v>0.223444</v>
      </c>
      <c r="D125" s="2">
        <v>0.22736999999999999</v>
      </c>
      <c r="E125" s="2">
        <v>0.23797399999999999</v>
      </c>
      <c r="F125" s="2">
        <v>0.25302000000000002</v>
      </c>
      <c r="G125" s="2">
        <v>0.248389</v>
      </c>
      <c r="H125" s="2">
        <v>0.25972299999999998</v>
      </c>
      <c r="I125" s="2">
        <v>0.27234199999999997</v>
      </c>
      <c r="J125" s="2">
        <v>0.26358700000000002</v>
      </c>
      <c r="K125" s="2">
        <v>0.25962200000000002</v>
      </c>
      <c r="L125" s="2">
        <v>0.27313500000000002</v>
      </c>
      <c r="M125" s="2">
        <v>0.26979300000000001</v>
      </c>
      <c r="N125" s="2">
        <v>0.26625199999999999</v>
      </c>
      <c r="O125" s="2">
        <v>0.26885199999999998</v>
      </c>
      <c r="P125" s="2">
        <v>0.26771699999999998</v>
      </c>
      <c r="Q125" s="2">
        <v>0.25981199999999999</v>
      </c>
      <c r="R125" s="2">
        <v>0.26081199999999999</v>
      </c>
      <c r="S125" s="2">
        <v>0.25892700000000002</v>
      </c>
      <c r="T125" s="2">
        <v>0.26822000000000001</v>
      </c>
      <c r="U125" s="2">
        <v>0.26036100000000001</v>
      </c>
      <c r="V125" s="3">
        <f t="shared" si="23"/>
        <v>0.25591264999999996</v>
      </c>
      <c r="W125" s="3">
        <f t="shared" si="24"/>
        <v>1.6391785633038079E-2</v>
      </c>
    </row>
    <row r="126" spans="1:23" x14ac:dyDescent="0.35">
      <c r="B126" s="2">
        <v>8.8699999999999994E-3</v>
      </c>
      <c r="C126" s="2">
        <v>4.2249999999999996E-3</v>
      </c>
      <c r="D126" s="2">
        <v>1.4708000000000001E-2</v>
      </c>
      <c r="E126" s="2">
        <v>1.0292000000000001E-2</v>
      </c>
      <c r="F126" s="2">
        <v>2.1129999999999999E-2</v>
      </c>
      <c r="G126" s="2">
        <v>0</v>
      </c>
      <c r="H126" s="2">
        <v>8.3660000000000002E-3</v>
      </c>
      <c r="I126" s="2">
        <v>1.0311000000000001E-2</v>
      </c>
      <c r="J126" s="2">
        <v>3.6050000000000001E-3</v>
      </c>
      <c r="K126" s="2">
        <v>0</v>
      </c>
      <c r="L126" s="2">
        <v>4.9290000000000002E-3</v>
      </c>
      <c r="M126" s="2">
        <v>0</v>
      </c>
      <c r="N126" s="2">
        <v>0</v>
      </c>
      <c r="O126" s="2">
        <v>5.5539999999999999E-3</v>
      </c>
      <c r="P126" s="2">
        <v>5.8199999999999997E-3</v>
      </c>
      <c r="Q126" s="2">
        <v>2.1772E-2</v>
      </c>
      <c r="R126" s="2">
        <v>0</v>
      </c>
      <c r="S126" s="2">
        <v>1.964E-3</v>
      </c>
      <c r="T126" s="2">
        <v>2.395E-3</v>
      </c>
      <c r="U126" s="2">
        <v>0</v>
      </c>
      <c r="V126" s="3">
        <f t="shared" si="23"/>
        <v>6.19705E-3</v>
      </c>
      <c r="W126" s="3">
        <f t="shared" si="24"/>
        <v>6.7243342184619996E-3</v>
      </c>
    </row>
    <row r="127" spans="1:23" x14ac:dyDescent="0.35">
      <c r="B127" s="2">
        <f t="shared" ref="B127:V127" si="25">SUM(B111:B126)</f>
        <v>99.435024000000013</v>
      </c>
      <c r="C127" s="2">
        <f t="shared" si="25"/>
        <v>100.25617100000001</v>
      </c>
      <c r="D127" s="2">
        <f t="shared" si="25"/>
        <v>99.845385000000007</v>
      </c>
      <c r="E127" s="2">
        <f t="shared" si="25"/>
        <v>100.16243</v>
      </c>
      <c r="F127" s="2">
        <f t="shared" si="25"/>
        <v>100.51657500000002</v>
      </c>
      <c r="G127" s="2">
        <f t="shared" si="25"/>
        <v>100.12887300000001</v>
      </c>
      <c r="H127" s="2">
        <f t="shared" si="25"/>
        <v>100.26887499999999</v>
      </c>
      <c r="I127" s="2">
        <f t="shared" si="25"/>
        <v>100.57760399999999</v>
      </c>
      <c r="J127" s="2">
        <f t="shared" si="25"/>
        <v>100.76522300000001</v>
      </c>
      <c r="K127" s="2">
        <f t="shared" si="25"/>
        <v>100.686832</v>
      </c>
      <c r="L127" s="2">
        <f t="shared" si="25"/>
        <v>100.33970099999999</v>
      </c>
      <c r="M127" s="2">
        <f t="shared" si="25"/>
        <v>101.06218599999998</v>
      </c>
      <c r="N127" s="2">
        <f t="shared" si="25"/>
        <v>100.43291699999999</v>
      </c>
      <c r="O127" s="2">
        <f t="shared" si="25"/>
        <v>100.295423</v>
      </c>
      <c r="P127" s="2">
        <f t="shared" si="25"/>
        <v>100.25622600000003</v>
      </c>
      <c r="Q127" s="2">
        <f t="shared" si="25"/>
        <v>100.00325100000001</v>
      </c>
      <c r="R127" s="2">
        <f t="shared" si="25"/>
        <v>100.24028800000001</v>
      </c>
      <c r="S127" s="2">
        <f t="shared" si="25"/>
        <v>99.863292999999999</v>
      </c>
      <c r="T127" s="2">
        <f t="shared" si="25"/>
        <v>100.18116400000002</v>
      </c>
      <c r="U127" s="2">
        <f t="shared" si="25"/>
        <v>100.01049999999999</v>
      </c>
      <c r="V127" s="3">
        <f t="shared" si="25"/>
        <v>100.26639704999999</v>
      </c>
      <c r="W1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Stage 1 data summary</vt:lpstr>
      <vt:lpstr>Stage 2 data summary</vt:lpstr>
      <vt:lpstr>Stage 3 data summary</vt:lpstr>
      <vt:lpstr>Stage 4 data summary</vt:lpstr>
    </vt:vector>
  </TitlesOfParts>
  <Company>Information Services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Herd</dc:creator>
  <cp:lastModifiedBy>Chris Herd</cp:lastModifiedBy>
  <dcterms:created xsi:type="dcterms:W3CDTF">2023-02-01T18:41:55Z</dcterms:created>
  <dcterms:modified xsi:type="dcterms:W3CDTF">2024-03-14T22:20:08Z</dcterms:modified>
</cp:coreProperties>
</file>