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D07D66CB-F6CF-45B5-A4CF-EB4576B36F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25" i="1"/>
  <c r="H38" i="1"/>
  <c r="C10" i="1"/>
  <c r="E20" i="1"/>
  <c r="H37" i="1"/>
  <c r="H13" i="1"/>
  <c r="H14" i="1" s="1"/>
  <c r="H15" i="1" s="1"/>
  <c r="H16" i="1" s="1"/>
  <c r="H17" i="1" s="1"/>
  <c r="H18" i="1" s="1"/>
  <c r="H19" i="1" s="1"/>
  <c r="H20" i="1" s="1"/>
  <c r="H21" i="1" s="1"/>
  <c r="H25" i="1"/>
  <c r="H26" i="1" s="1"/>
  <c r="H27" i="1" s="1"/>
  <c r="H28" i="1" s="1"/>
  <c r="H31" i="1" l="1"/>
  <c r="H33" i="1" s="1"/>
  <c r="E10" i="1"/>
  <c r="D11" i="1" l="1"/>
  <c r="E19" i="1" s="1"/>
  <c r="C15" i="1" l="1"/>
  <c r="E21" i="1"/>
  <c r="F20" i="1" s="1"/>
  <c r="F19" i="1" l="1"/>
</calcChain>
</file>

<file path=xl/sharedStrings.xml><?xml version="1.0" encoding="utf-8"?>
<sst xmlns="http://schemas.openxmlformats.org/spreadsheetml/2006/main" count="37" uniqueCount="18">
  <si>
    <t>Net C accumulation - Unburned</t>
  </si>
  <si>
    <t>Net C loss - Burned</t>
  </si>
  <si>
    <t>Aboveground</t>
  </si>
  <si>
    <t>Belowground</t>
  </si>
  <si>
    <t>Unburned Permafrost Peatland</t>
  </si>
  <si>
    <t>Burned Permafrost Peatland</t>
  </si>
  <si>
    <t>Year</t>
  </si>
  <si>
    <t>NEE</t>
  </si>
  <si>
    <t>Measured</t>
  </si>
  <si>
    <t>Return to normal (i.e. 23.5 as in Scotty Creek)</t>
  </si>
  <si>
    <t>interpolated</t>
  </si>
  <si>
    <t>Sum</t>
  </si>
  <si>
    <t>Total combustion</t>
  </si>
  <si>
    <t>Total NEE difference</t>
  </si>
  <si>
    <t>TOTAL</t>
  </si>
  <si>
    <t>Burn-07</t>
  </si>
  <si>
    <t>Burn-19</t>
  </si>
  <si>
    <t>to interpolate between year 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</si>
</sst>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Standard 2" xfId="1" xr:uid="{A86C6619-A48E-46FA-A679-EDEEDFB32F5A}"/>
  </cellStyles>
  <dxfs count="0"/>
  <tableStyles count="0" defaultTableStyle="TableStyleMedium2" defaultPivotStyle="PivotStyleLight16"/>
  <colors>
    <mruColors>
      <color rgb="FF8B0000"/>
      <color rgb="FFCD853F"/>
      <color rgb="FF228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73333772608967"/>
          <c:y val="5.2608332215353812E-2"/>
          <c:w val="0.45905429446842155"/>
          <c:h val="0.7126603440624967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Sheet1!$C$9:$D$9</c:f>
              <c:strCache>
                <c:ptCount val="2"/>
                <c:pt idx="0">
                  <c:v>Unburned Permafrost Peatland</c:v>
                </c:pt>
                <c:pt idx="1">
                  <c:v>Burned Permafrost Peatland</c:v>
                </c:pt>
              </c:strCache>
            </c:strRef>
          </c:cat>
          <c:val>
            <c:numRef>
              <c:f>Sheet1!$C$10:$D$10</c:f>
              <c:numCache>
                <c:formatCode>General</c:formatCode>
                <c:ptCount val="2"/>
                <c:pt idx="0">
                  <c:v>-400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3-4FF0-8DFB-D49350D4842A}"/>
            </c:ext>
          </c:extLst>
        </c:ser>
        <c:ser>
          <c:idx val="1"/>
          <c:order val="1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Sheet1!$C$9:$D$9</c:f>
              <c:strCache>
                <c:ptCount val="2"/>
                <c:pt idx="0">
                  <c:v>Unburned Permafrost Peatland</c:v>
                </c:pt>
                <c:pt idx="1">
                  <c:v>Burned Permafrost Peatland</c:v>
                </c:pt>
              </c:strCache>
            </c:strRef>
          </c:cat>
          <c:val>
            <c:numRef>
              <c:f>Sheet1!$C$11:$D$11</c:f>
              <c:numCache>
                <c:formatCode>General</c:formatCode>
                <c:ptCount val="2"/>
                <c:pt idx="1">
                  <c:v>387.5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3-4FF0-8DFB-D49350D4842A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Sheet1!$C$9:$D$9</c:f>
              <c:strCache>
                <c:ptCount val="2"/>
                <c:pt idx="0">
                  <c:v>Unburned Permafrost Peatland</c:v>
                </c:pt>
                <c:pt idx="1">
                  <c:v>Burned Permafrost Peatland</c:v>
                </c:pt>
              </c:strCache>
            </c:strRef>
          </c:cat>
          <c:val>
            <c:numRef>
              <c:f>Sheet1!$C$12:$D$12</c:f>
              <c:numCache>
                <c:formatCode>General</c:formatCode>
                <c:ptCount val="2"/>
                <c:pt idx="1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3-4FF0-8DFB-D49350D4842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83-4FF0-8DFB-D49350D4842A}"/>
              </c:ext>
            </c:extLst>
          </c:dPt>
          <c:cat>
            <c:strRef>
              <c:f>Sheet1!$C$9:$D$9</c:f>
              <c:strCache>
                <c:ptCount val="2"/>
                <c:pt idx="0">
                  <c:v>Unburned Permafrost Peatland</c:v>
                </c:pt>
                <c:pt idx="1">
                  <c:v>Burned Permafrost Peatland</c:v>
                </c:pt>
              </c:strCache>
            </c:strRef>
          </c:cat>
          <c:val>
            <c:numRef>
              <c:f>Sheet1!$C$13:$D$13</c:f>
              <c:numCache>
                <c:formatCode>General</c:formatCode>
                <c:ptCount val="2"/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83-4FF0-8DFB-D49350D4842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Sheet1!$C$9:$D$9</c:f>
              <c:strCache>
                <c:ptCount val="2"/>
                <c:pt idx="0">
                  <c:v>Unburned Permafrost Peatland</c:v>
                </c:pt>
                <c:pt idx="1">
                  <c:v>Burned Permafrost Peatland</c:v>
                </c:pt>
              </c:strCache>
            </c:strRef>
          </c:cat>
          <c:val>
            <c:numRef>
              <c:f>Sheet1!$C$14:$D$14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DF83-4FF0-8DFB-D49350D48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0608896"/>
        <c:axId val="40610432"/>
      </c:barChart>
      <c:catAx>
        <c:axId val="4060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610432"/>
        <c:crossesAt val="-500"/>
        <c:auto val="1"/>
        <c:lblAlgn val="ctr"/>
        <c:lblOffset val="100"/>
        <c:noMultiLvlLbl val="0"/>
      </c:catAx>
      <c:valAx>
        <c:axId val="40610432"/>
        <c:scaling>
          <c:orientation val="minMax"/>
          <c:min val="-5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/>
                  <a:t>Net CO</a:t>
                </a:r>
                <a:r>
                  <a:rPr lang="en-CA" baseline="-25000"/>
                  <a:t>2</a:t>
                </a:r>
                <a:r>
                  <a:rPr lang="en-CA"/>
                  <a:t> exchange [g C m</a:t>
                </a:r>
                <a:r>
                  <a:rPr lang="en-CA" baseline="30000"/>
                  <a:t>-2</a:t>
                </a:r>
                <a:r>
                  <a:rPr lang="en-CA" baseline="0"/>
                  <a:t>]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1.4066154910552499E-2"/>
              <c:y val="0.15808330959222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60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354330</xdr:colOff>
      <xdr:row>7</xdr:row>
      <xdr:rowOff>90237</xdr:rowOff>
    </xdr:from>
    <xdr:to>
      <xdr:col>18</xdr:col>
      <xdr:colOff>339090</xdr:colOff>
      <xdr:row>27</xdr:row>
      <xdr:rowOff>57797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0.19899</cdr:x>
      <cdr:y>0.17654</cdr:y>
    </cdr:from>
    <cdr:to>
      <cdr:x>0.51649</cdr:x>
      <cdr:y>0.75059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785" y="646328"/>
          <a:ext cx="1156449" cy="2101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900"/>
        </a:p>
        <a:p xmlns:a="http://schemas.openxmlformats.org/drawingml/2006/main">
          <a:endParaRPr lang="en-CA" sz="900"/>
        </a:p>
        <a:p xmlns:a="http://schemas.openxmlformats.org/drawingml/2006/main">
          <a:r>
            <a:rPr lang="en-CA" sz="900">
              <a:latin typeface="Arial" panose="020B0604020202020204" pitchFamily="34" charset="0"/>
              <a:cs typeface="Arial" panose="020B0604020202020204" pitchFamily="34" charset="0"/>
            </a:rPr>
            <a:t>Aboveground</a:t>
          </a:r>
        </a:p>
        <a:p xmlns:a="http://schemas.openxmlformats.org/drawingml/2006/main">
          <a:r>
            <a:rPr lang="en-CA" sz="900">
              <a:latin typeface="Arial" panose="020B0604020202020204" pitchFamily="34" charset="0"/>
              <a:cs typeface="Arial" panose="020B0604020202020204" pitchFamily="34" charset="0"/>
            </a:rPr>
            <a:t>combustion</a:t>
          </a:r>
        </a:p>
        <a:p xmlns:a="http://schemas.openxmlformats.org/drawingml/2006/main">
          <a:endParaRPr lang="en-CA" sz="105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CA" sz="900">
              <a:latin typeface="Arial" panose="020B0604020202020204" pitchFamily="34" charset="0"/>
              <a:cs typeface="Arial" panose="020B0604020202020204" pitchFamily="34" charset="0"/>
            </a:rPr>
            <a:t>Belowground </a:t>
          </a:r>
        </a:p>
        <a:p xmlns:a="http://schemas.openxmlformats.org/drawingml/2006/main">
          <a:r>
            <a:rPr lang="en-CA" sz="900">
              <a:latin typeface="Arial" panose="020B0604020202020204" pitchFamily="34" charset="0"/>
              <a:cs typeface="Arial" panose="020B0604020202020204" pitchFamily="34" charset="0"/>
            </a:rPr>
            <a:t>combustion</a:t>
          </a:r>
        </a:p>
        <a:p xmlns:a="http://schemas.openxmlformats.org/drawingml/2006/main">
          <a:endParaRPr lang="en-CA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CA" sz="5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CA" sz="900"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n-CA" sz="900" baseline="0">
              <a:latin typeface="Arial" panose="020B0604020202020204" pitchFamily="34" charset="0"/>
              <a:cs typeface="Arial" panose="020B0604020202020204" pitchFamily="34" charset="0"/>
            </a:rPr>
            <a:t> year NEE</a:t>
          </a:r>
          <a:endParaRPr lang="en-CA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0.39004</cdr:x>
      <cdr:y>0.19561</cdr:y>
    </cdr:from>
    <cdr:to>
      <cdr:x>0.45219</cdr:x>
      <cdr:y>0.24716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6D6F6FD-B193-EE0B-2477-C784DA85AFB8}"/>
            </a:ext>
          </a:extLst>
        </cdr:cNvPr>
        <cdr:cNvCxnSpPr/>
      </cdr:nvCxnSpPr>
      <cdr:spPr>
        <a:xfrm xmlns:a="http://schemas.openxmlformats.org/drawingml/2006/main" flipV="1">
          <a:off x="1420682" y="716149"/>
          <a:ext cx="226355" cy="1886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0.3899</cdr:x>
      <cdr:y>0.41932</cdr:y>
    </cdr:from>
    <cdr:to>
      <cdr:x>0.45204</cdr:x>
      <cdr:y>0.41986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70A307D3-EACC-A2F7-EAD1-A6D191752693}"/>
            </a:ext>
          </a:extLst>
        </cdr:cNvPr>
        <cdr:cNvCxnSpPr/>
      </cdr:nvCxnSpPr>
      <cdr:spPr>
        <a:xfrm xmlns:a="http://schemas.openxmlformats.org/drawingml/2006/main">
          <a:off x="1420153" y="1535126"/>
          <a:ext cx="226327" cy="19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0.39226</cdr:x>
      <cdr:y>0.54364</cdr:y>
    </cdr:from>
    <cdr:to>
      <cdr:x>0.45711</cdr:x>
      <cdr:y>0.59966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0B3DFC99-A365-D26C-5C4B-F748576448D8}"/>
            </a:ext>
          </a:extLst>
        </cdr:cNvPr>
        <cdr:cNvCxnSpPr/>
      </cdr:nvCxnSpPr>
      <cdr:spPr>
        <a:xfrm xmlns:a="http://schemas.openxmlformats.org/drawingml/2006/main">
          <a:off x="1428750" y="2012218"/>
          <a:ext cx="236220" cy="20735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0.35077</cdr:x>
      <cdr:y>0.56007</cdr:y>
    </cdr:from>
    <cdr:to>
      <cdr:x>0.35165</cdr:x>
      <cdr:y>0.64351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D830F046-635F-8E3D-AD69-78DD359D5D37}"/>
            </a:ext>
          </a:extLst>
        </cdr:cNvPr>
        <cdr:cNvCxnSpPr/>
      </cdr:nvCxnSpPr>
      <cdr:spPr>
        <a:xfrm xmlns:a="http://schemas.openxmlformats.org/drawingml/2006/main">
          <a:off x="1277623" y="1628140"/>
          <a:ext cx="3212" cy="24257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0.67623</cdr:x>
      <cdr:y>0.56415</cdr:y>
    </cdr:from>
    <cdr:to>
      <cdr:x>0.70058</cdr:x>
      <cdr:y>0.74923</cdr:y>
    </cdr:to>
    <cdr:sp macro="" textlink="">
      <cdr:nvSpPr>
        <cdr:cNvPr id="12" name="Right Brace 11"/>
        <cdr:cNvSpPr/>
      </cdr:nvSpPr>
      <cdr:spPr>
        <a:xfrm xmlns:a="http://schemas.openxmlformats.org/drawingml/2006/main">
          <a:off x="2463073" y="2092569"/>
          <a:ext cx="88707" cy="68651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0.71757</cdr:x>
      <cdr:y>0.53147</cdr:y>
    </cdr:from>
    <cdr:to>
      <cdr:x>0.94142</cdr:x>
      <cdr:y>0.84602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2613648" y="1975269"/>
          <a:ext cx="815343" cy="1169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Net NEE </a:t>
          </a:r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difference:</a:t>
          </a:r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790 g C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0.67503</cdr:x>
      <cdr:y>0.14348</cdr:y>
    </cdr:from>
    <cdr:to>
      <cdr:x>0.70575</cdr:x>
      <cdr:y>0.55799</cdr:y>
    </cdr:to>
    <cdr:sp macro="" textlink="">
      <cdr:nvSpPr>
        <cdr:cNvPr id="16" name="Right Brace 15"/>
        <cdr:cNvSpPr/>
      </cdr:nvSpPr>
      <cdr:spPr>
        <a:xfrm xmlns:a="http://schemas.openxmlformats.org/drawingml/2006/main">
          <a:off x="2458703" y="536946"/>
          <a:ext cx="111875" cy="1551287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0.71688</cdr:x>
      <cdr:y>0.19572</cdr:y>
    </cdr:from>
    <cdr:to>
      <cdr:x>0.94073</cdr:x>
      <cdr:y>0.51027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2611120" y="568960"/>
          <a:ext cx="81534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CA" sz="1100"/>
        </a:p>
        <a:p xmlns:a="http://schemas.openxmlformats.org/drawingml/2006/main">
          <a:endParaRPr lang="en-CA" sz="600"/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combustion:</a:t>
          </a:r>
        </a:p>
        <a:p xmlns:a="http://schemas.openxmlformats.org/drawingml/2006/main"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1,700 g C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0.17663</cdr:x>
      <cdr:y>0.64649</cdr:y>
    </cdr:from>
    <cdr:to>
      <cdr:x>0.63021</cdr:x>
      <cdr:y>0.64649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9F953892-75CF-4459-7015-259B84D15FE1}"/>
            </a:ext>
          </a:extLst>
        </cdr:cNvPr>
        <cdr:cNvCxnSpPr/>
      </cdr:nvCxnSpPr>
      <cdr:spPr>
        <a:xfrm xmlns:a="http://schemas.openxmlformats.org/drawingml/2006/main">
          <a:off x="643363" y="2402737"/>
          <a:ext cx="1652102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38"/>
  <sheetViews>
    <sheetView tabSelected="1" zoomScale="85" zoomScaleNormal="85" workbookViewId="0">
      <selection activeCell="K31" sqref="K31"/>
    </sheetView>
  </sheetViews>
  <sheetFormatPr defaultRowHeight="14.4" x14ac:dyDescent="0.3"/>
  <sheetData>
    <row r="9" spans="2:11" x14ac:dyDescent="0.3">
      <c r="C9" t="s">
        <v>4</v>
      </c>
      <c r="D9" t="s">
        <v>5</v>
      </c>
      <c r="G9" t="s">
        <v>6</v>
      </c>
      <c r="H9" t="s">
        <v>7</v>
      </c>
    </row>
    <row r="10" spans="2:11" x14ac:dyDescent="0.3">
      <c r="B10" t="s">
        <v>0</v>
      </c>
      <c r="C10">
        <f>-20*20</f>
        <v>-400</v>
      </c>
      <c r="E10">
        <f>C10/20</f>
        <v>-20</v>
      </c>
      <c r="G10">
        <v>1</v>
      </c>
      <c r="H10">
        <v>104</v>
      </c>
      <c r="I10" t="s">
        <v>8</v>
      </c>
    </row>
    <row r="11" spans="2:11" x14ac:dyDescent="0.3">
      <c r="B11" t="s">
        <v>1</v>
      </c>
      <c r="D11">
        <f>H31</f>
        <v>387.5</v>
      </c>
      <c r="G11">
        <v>2</v>
      </c>
      <c r="H11">
        <v>104</v>
      </c>
      <c r="I11" t="s">
        <v>8</v>
      </c>
    </row>
    <row r="12" spans="2:11" x14ac:dyDescent="0.3">
      <c r="B12" t="s">
        <v>3</v>
      </c>
      <c r="D12">
        <v>1300</v>
      </c>
      <c r="G12">
        <v>3</v>
      </c>
      <c r="H12">
        <v>104</v>
      </c>
      <c r="I12" t="s">
        <v>8</v>
      </c>
      <c r="K12" t="s">
        <v>17</v>
      </c>
    </row>
    <row r="13" spans="2:11" x14ac:dyDescent="0.3">
      <c r="B13" t="s">
        <v>2</v>
      </c>
      <c r="D13">
        <v>400</v>
      </c>
      <c r="G13">
        <v>4</v>
      </c>
      <c r="H13">
        <f>H12+$K$13</f>
        <v>90.1</v>
      </c>
      <c r="I13" t="s">
        <v>10</v>
      </c>
      <c r="K13">
        <f>(H22-H12)/((G22)-(G12))</f>
        <v>-13.9</v>
      </c>
    </row>
    <row r="14" spans="2:11" x14ac:dyDescent="0.3">
      <c r="G14">
        <v>5</v>
      </c>
      <c r="H14">
        <f t="shared" ref="H14:H21" si="0">H13+$K$13</f>
        <v>76.199999999999989</v>
      </c>
      <c r="I14" t="s">
        <v>10</v>
      </c>
    </row>
    <row r="15" spans="2:11" x14ac:dyDescent="0.3">
      <c r="C15">
        <f>-C10+D11+D12+D13</f>
        <v>2487.5</v>
      </c>
      <c r="G15">
        <v>6</v>
      </c>
      <c r="H15">
        <f t="shared" si="0"/>
        <v>62.29999999999999</v>
      </c>
      <c r="I15" t="s">
        <v>10</v>
      </c>
    </row>
    <row r="16" spans="2:11" x14ac:dyDescent="0.3">
      <c r="G16">
        <v>7</v>
      </c>
      <c r="H16">
        <f t="shared" si="0"/>
        <v>48.399999999999991</v>
      </c>
      <c r="I16" t="s">
        <v>10</v>
      </c>
    </row>
    <row r="17" spans="4:11" x14ac:dyDescent="0.3">
      <c r="G17">
        <v>8</v>
      </c>
      <c r="H17">
        <f t="shared" si="0"/>
        <v>34.499999999999993</v>
      </c>
      <c r="I17" t="s">
        <v>10</v>
      </c>
    </row>
    <row r="18" spans="4:11" x14ac:dyDescent="0.3">
      <c r="G18">
        <v>9</v>
      </c>
      <c r="H18">
        <f t="shared" si="0"/>
        <v>20.599999999999994</v>
      </c>
      <c r="I18" t="s">
        <v>10</v>
      </c>
    </row>
    <row r="19" spans="4:11" x14ac:dyDescent="0.3">
      <c r="D19" t="s">
        <v>13</v>
      </c>
      <c r="E19">
        <f>D11-C10</f>
        <v>787.5</v>
      </c>
      <c r="F19">
        <f>E19/E21*100</f>
        <v>31.658291457286431</v>
      </c>
      <c r="G19">
        <v>10</v>
      </c>
      <c r="H19">
        <f t="shared" si="0"/>
        <v>6.699999999999994</v>
      </c>
      <c r="I19" t="s">
        <v>10</v>
      </c>
    </row>
    <row r="20" spans="4:11" x14ac:dyDescent="0.3">
      <c r="D20" t="s">
        <v>12</v>
      </c>
      <c r="E20">
        <f>SUM(D12:D13)</f>
        <v>1700</v>
      </c>
      <c r="F20">
        <f>E20/E21*100</f>
        <v>68.341708542713562</v>
      </c>
      <c r="G20">
        <v>11</v>
      </c>
      <c r="H20">
        <f t="shared" si="0"/>
        <v>-7.2000000000000064</v>
      </c>
      <c r="I20" t="s">
        <v>10</v>
      </c>
    </row>
    <row r="21" spans="4:11" x14ac:dyDescent="0.3">
      <c r="D21" t="s">
        <v>14</v>
      </c>
      <c r="E21">
        <f>SUM(E19:E20)</f>
        <v>2487.5</v>
      </c>
      <c r="G21">
        <v>12</v>
      </c>
      <c r="H21">
        <f t="shared" si="0"/>
        <v>-21.100000000000009</v>
      </c>
      <c r="I21" t="s">
        <v>10</v>
      </c>
    </row>
    <row r="22" spans="4:11" x14ac:dyDescent="0.3">
      <c r="G22">
        <v>13</v>
      </c>
      <c r="H22">
        <v>-35</v>
      </c>
      <c r="I22" t="s">
        <v>8</v>
      </c>
    </row>
    <row r="23" spans="4:11" x14ac:dyDescent="0.3">
      <c r="G23">
        <v>14</v>
      </c>
      <c r="H23">
        <v>-35</v>
      </c>
      <c r="I23" t="s">
        <v>8</v>
      </c>
    </row>
    <row r="24" spans="4:11" x14ac:dyDescent="0.3">
      <c r="G24">
        <v>15</v>
      </c>
      <c r="H24">
        <v>-35</v>
      </c>
      <c r="I24" t="s">
        <v>8</v>
      </c>
      <c r="K24" t="s">
        <v>17</v>
      </c>
    </row>
    <row r="25" spans="4:11" x14ac:dyDescent="0.3">
      <c r="G25">
        <v>16</v>
      </c>
      <c r="H25">
        <f>H24-$K$25</f>
        <v>-32</v>
      </c>
      <c r="I25" t="s">
        <v>10</v>
      </c>
      <c r="K25">
        <f>(H24-H29)/((G29)-(G24))</f>
        <v>-3</v>
      </c>
    </row>
    <row r="26" spans="4:11" x14ac:dyDescent="0.3">
      <c r="G26">
        <v>17</v>
      </c>
      <c r="H26">
        <f t="shared" ref="H26:H28" si="1">H25-$K$25</f>
        <v>-29</v>
      </c>
      <c r="I26" t="s">
        <v>10</v>
      </c>
    </row>
    <row r="27" spans="4:11" x14ac:dyDescent="0.3">
      <c r="G27">
        <v>18</v>
      </c>
      <c r="H27">
        <f t="shared" si="1"/>
        <v>-26</v>
      </c>
      <c r="I27" t="s">
        <v>10</v>
      </c>
    </row>
    <row r="28" spans="4:11" x14ac:dyDescent="0.3">
      <c r="G28">
        <v>19</v>
      </c>
      <c r="H28">
        <f t="shared" si="1"/>
        <v>-23</v>
      </c>
      <c r="I28" t="s">
        <v>10</v>
      </c>
    </row>
    <row r="29" spans="4:11" x14ac:dyDescent="0.3">
      <c r="G29">
        <v>20</v>
      </c>
      <c r="H29">
        <v>-20</v>
      </c>
      <c r="I29" t="s">
        <v>9</v>
      </c>
    </row>
    <row r="31" spans="4:11" x14ac:dyDescent="0.3">
      <c r="G31" t="s">
        <v>11</v>
      </c>
      <c r="H31">
        <f>SUM(H10:H29)</f>
        <v>387.5</v>
      </c>
    </row>
    <row r="33" spans="7:8" x14ac:dyDescent="0.3">
      <c r="H33">
        <f>-C10+H31</f>
        <v>787.5</v>
      </c>
    </row>
    <row r="36" spans="7:8" x14ac:dyDescent="0.3">
      <c r="H36" t="s">
        <v>7</v>
      </c>
    </row>
    <row r="37" spans="7:8" x14ac:dyDescent="0.3">
      <c r="G37" t="s">
        <v>16</v>
      </c>
      <c r="H37">
        <f>H12</f>
        <v>104</v>
      </c>
    </row>
    <row r="38" spans="7:8" x14ac:dyDescent="0.3">
      <c r="G38" t="s">
        <v>15</v>
      </c>
      <c r="H38">
        <f>H23</f>
        <v>-35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2024-08-28T20:25:14Z</dcterms:modified>
</cp:coreProperties>
</file>