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8.xml"/>
  <Override ContentType="application/vnd.openxmlformats-officedocument.spreadsheetml.comments+xml" PartName="/xl/comments7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1.xml"/>
  <Override ContentType="application/vnd.openxmlformats-officedocument.spreadsheetml.comments+xml" PartName="/xl/comments4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7.xml"/>
  <Override ContentType="application/vnd.openxmlformats-officedocument.drawingml.chart+xml" PartName="/xl/charts/chart8.xml"/>
  <Override ContentType="application/vnd.openxmlformats-officedocument.drawingml.chart+xml" PartName="/xl/charts/chart4.xml"/>
  <Override ContentType="application/vnd.openxmlformats-officedocument.drawingml.chart+xml" PartName="/xl/charts/chart9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p" sheetId="1" r:id="rId4"/>
    <sheet state="visible" name="Data" sheetId="2" r:id="rId5"/>
    <sheet state="visible" name="HB, clear" sheetId="3" r:id="rId6"/>
    <sheet state="visible" name="HB, WSC" sheetId="4" r:id="rId7"/>
    <sheet state="visible" name="HB, clear - HF" sheetId="5" r:id="rId8"/>
    <sheet state="visible" name="HB, WSC - HF" sheetId="6" r:id="rId9"/>
    <sheet state="visible" name="HBo" sheetId="7" r:id="rId10"/>
    <sheet state="visible" name="H-t" sheetId="8" r:id="rId11"/>
    <sheet state="visible" name="tB" sheetId="9" r:id="rId12"/>
    <sheet state="visible" name="Graph" sheetId="10" r:id="rId1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L2">
      <text>
        <t xml:space="preserve">Claudine:
Ice jam were sited if the toe of the jam was located between the Golf Course and D/S of the Clearwater River if the jam affected the water level on the Clearwater River</t>
      </text>
    </comment>
    <comment authorId="0" ref="C3">
      <text>
        <t xml:space="preserve">Breakup date in Julian days</t>
      </text>
    </comment>
    <comment authorId="0" ref="U3">
      <text>
        <t xml:space="preserve">deg-days accumulated in the  10 days preceeding breakup date
</t>
      </text>
    </comment>
    <comment authorId="0" ref="V3">
      <text>
        <t xml:space="preserve">daily average radiation flux accumulated in the 4 days prior to breakup</t>
      </text>
    </comment>
    <comment authorId="0" ref="W3">
      <text>
        <t xml:space="preserve">Ice thickness from WSC winter survey</t>
      </text>
    </comment>
    <comment authorId="0" ref="X3">
      <text>
        <t xml:space="preserve">Average snow water equivalent  for the Upper Athabasca River Basin</t>
      </text>
    </comment>
    <comment authorId="0" ref="Z3">
      <text>
        <t xml:space="preserve">Summation of the daily total precipitation during May 1 to Oct. 15</t>
      </text>
    </comment>
    <comment authorId="0" ref="AC3">
      <text>
        <t xml:space="preserve">daily average radiation flux accumulated since the date deg-days accumulation was started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4">
      <text>
        <t xml:space="preserve">deg-days accumulated in the  10 days preceeding breakup date
</t>
      </text>
    </comment>
    <comment authorId="0" ref="D4">
      <text>
        <t xml:space="preserve">daily average flux radiation accumulated in the 4 days prior to breakup</t>
      </text>
    </comment>
    <comment authorId="0" ref="E4">
      <text>
        <t xml:space="preserve">Average snow water equivalent  for the Upper Athabasca River Basin</t>
      </text>
    </comment>
    <comment authorId="0" ref="G4">
      <text>
        <t xml:space="preserve">Summation of the daily total precipitation during May 1 to Oct. 15</t>
      </text>
    </comment>
    <comment authorId="0" ref="H4">
      <text>
        <t xml:space="preserve">Ice thickness from WSC winter survey</t>
      </text>
    </comment>
    <comment authorId="0" ref="C46">
      <text>
        <t xml:space="preserve">daily average flux radiation accumulated since the date deg-days accumulation was started</t>
      </text>
    </comment>
    <comment authorId="0" ref="D46">
      <text>
        <t xml:space="preserve">Average water equivalent snow depth for the Upper Athabasca River Basin</t>
      </text>
    </comment>
    <comment authorId="0" ref="F46">
      <text>
        <t xml:space="preserve">Summation of the daily total precipitation during May 1 to Oct. 15</t>
      </text>
    </comment>
    <comment authorId="0" ref="G46">
      <text>
        <t xml:space="preserve">Ice thickness from WSC winter survey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4">
      <text>
        <t xml:space="preserve">daily average flux radiation accumulated since the date deg-days accumulation was started</t>
      </text>
    </comment>
    <comment authorId="0" ref="D4">
      <text>
        <t xml:space="preserve">Average snow water equivalent  for the Upper Athabasca River Basin</t>
      </text>
    </comment>
    <comment authorId="0" ref="F4">
      <text>
        <t xml:space="preserve">Summation of the daily total precipitation during May 1 to Oct. 15</t>
      </text>
    </comment>
    <comment authorId="0" ref="H4">
      <text>
        <t xml:space="preserve">Ice thickness from WSC winter survey</t>
      </text>
    </comment>
  </commentList>
</comments>
</file>

<file path=xl/comments4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4">
      <text>
        <t xml:space="preserve">deg-days accumulated in the  10 days preceeding breakup date
</t>
      </text>
    </comment>
    <comment authorId="0" ref="D4">
      <text>
        <t xml:space="preserve">daily average flux radiation accumulated in the 4 days prior to breakup</t>
      </text>
    </comment>
    <comment authorId="0" ref="E4">
      <text>
        <t xml:space="preserve">Average snow water equivalent  for the Upper Athabasca River Basin</t>
      </text>
    </comment>
    <comment authorId="0" ref="G4">
      <text>
        <t xml:space="preserve">Summation of the daily total precipitation during May 1 to Oct. 15</t>
      </text>
    </comment>
    <comment authorId="0" ref="H4">
      <text>
        <t xml:space="preserve">Ice thickness from WSC winter survey</t>
      </text>
    </comment>
    <comment authorId="0" ref="C45">
      <text>
        <t xml:space="preserve">daily average flux radiation accumulated since the date deg-days accumulation was started</t>
      </text>
    </comment>
    <comment authorId="0" ref="E45">
      <text>
        <t xml:space="preserve">Average water equivalent snow depth for the Upper Athabasca River Basin</t>
      </text>
    </comment>
    <comment authorId="0" ref="G45">
      <text>
        <t xml:space="preserve">Summation of the daily total precipitation during May 1 to Oct. 15</t>
      </text>
    </comment>
    <comment authorId="0" ref="H45">
      <text>
        <t xml:space="preserve">Ice thickness from WSC winter survey</t>
      </text>
    </comment>
  </commentList>
</comments>
</file>

<file path=xl/comments5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4">
      <text>
        <t xml:space="preserve">daily average flux radiation accumulated since the date deg-days accumulation was started</t>
      </text>
    </comment>
    <comment authorId="0" ref="D4">
      <text>
        <t xml:space="preserve">Average snow water equivalent  for the Upper Athabasca River Basin</t>
      </text>
    </comment>
    <comment authorId="0" ref="F4">
      <text>
        <t xml:space="preserve">Summation of the daily total precipitation during May 1 to Oct. 15</t>
      </text>
    </comment>
    <comment authorId="0" ref="G4">
      <text>
        <t xml:space="preserve">Ice thickness from WSC winter survey</t>
      </text>
    </comment>
  </commentList>
</comments>
</file>

<file path=xl/comments6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4">
      <text>
        <t xml:space="preserve">Average snow water equivalent  for the Upper Athabasca River Basin</t>
      </text>
    </comment>
    <comment authorId="0" ref="E4">
      <text>
        <t xml:space="preserve">Summation of the daily total precipitation during May 1 to Oct. 15</t>
      </text>
    </comment>
    <comment authorId="0" ref="G4">
      <text>
        <t xml:space="preserve">Ice thickness from WSC winter survey</t>
      </text>
    </comment>
  </commentList>
</comments>
</file>

<file path=xl/comments7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4">
      <text>
        <t xml:space="preserve">daily average flux radiation accumulated since the date deg-days accumulation was started</t>
      </text>
    </comment>
    <comment authorId="0" ref="D4">
      <text>
        <t xml:space="preserve">Average snow water equivalent  for the Upper Athabasca River Basin</t>
      </text>
    </comment>
  </commentList>
</comments>
</file>

<file path=xl/comments8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4">
      <text>
        <t xml:space="preserve">daily average flux radiation accumulated since the date deg-days accumulation was started</t>
      </text>
    </comment>
    <comment authorId="0" ref="E4">
      <text>
        <t xml:space="preserve">Average snow water equivalent  for the Upper Athabasca River Basin</t>
      </text>
    </comment>
    <comment authorId="0" ref="G4">
      <text>
        <t xml:space="preserve">Ice thickness from WSC winter survey</t>
      </text>
    </comment>
  </commentList>
</comments>
</file>

<file path=xl/sharedStrings.xml><?xml version="1.0" encoding="utf-8"?>
<sst xmlns="http://schemas.openxmlformats.org/spreadsheetml/2006/main" count="531" uniqueCount="293">
  <si>
    <t>Breakup Date</t>
  </si>
  <si>
    <r>
      <t>Peak Breakup Water Levels in m (H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>)</t>
    </r>
  </si>
  <si>
    <t>thermal breakup</t>
  </si>
  <si>
    <t>Subsequent</t>
  </si>
  <si>
    <t>WSC freeze-up levels</t>
  </si>
  <si>
    <t>Conditions prior to breakup</t>
  </si>
  <si>
    <t>at Breakup</t>
  </si>
  <si>
    <t>Peak Breakup Water Levels, m</t>
  </si>
  <si>
    <t>Year</t>
  </si>
  <si>
    <t>Day</t>
  </si>
  <si>
    <r>
      <t>t</t>
    </r>
    <r>
      <rPr>
        <rFont val="Arial"/>
        <b/>
        <sz val="10.0"/>
        <vertAlign val="subscript"/>
      </rPr>
      <t>B</t>
    </r>
  </si>
  <si>
    <t>Source</t>
  </si>
  <si>
    <t>G90</t>
  </si>
  <si>
    <t>G85</t>
  </si>
  <si>
    <t>G80</t>
  </si>
  <si>
    <t>G75</t>
  </si>
  <si>
    <t>G70</t>
  </si>
  <si>
    <t>G55</t>
  </si>
  <si>
    <t>Adjusted to</t>
  </si>
  <si>
    <t>or original ice</t>
  </si>
  <si>
    <t>ice jam</t>
  </si>
  <si>
    <t>Comment on WL's</t>
  </si>
  <si>
    <r>
      <t>H</t>
    </r>
    <r>
      <rPr>
        <rFont val="Arial"/>
        <b/>
        <sz val="10.0"/>
        <vertAlign val="subscript"/>
      </rPr>
      <t>Fo</t>
    </r>
  </si>
  <si>
    <r>
      <t>H</t>
    </r>
    <r>
      <rPr>
        <rFont val="Arial"/>
        <b/>
        <sz val="10.0"/>
        <vertAlign val="subscript"/>
      </rPr>
      <t>F</t>
    </r>
  </si>
  <si>
    <r>
      <t>D</t>
    </r>
    <r>
      <rPr>
        <rFont val="Arial"/>
        <b/>
        <sz val="10.0"/>
      </rPr>
      <t>H</t>
    </r>
  </si>
  <si>
    <r>
      <t>D</t>
    </r>
    <r>
      <rPr>
        <rFont val="Arial"/>
        <b/>
        <sz val="10.0"/>
      </rPr>
      <t>t</t>
    </r>
  </si>
  <si>
    <r>
      <t>D</t>
    </r>
    <r>
      <rPr>
        <rFont val="Arial"/>
        <b/>
        <sz val="10.0"/>
      </rPr>
      <t>H/∆t</t>
    </r>
  </si>
  <si>
    <r>
      <t>H</t>
    </r>
    <r>
      <rPr>
        <rFont val="Arial"/>
        <b/>
        <sz val="10.0"/>
        <vertAlign val="subscript"/>
      </rPr>
      <t>Bo</t>
    </r>
  </si>
  <si>
    <r>
      <t>T</t>
    </r>
    <r>
      <rPr>
        <rFont val="Arial"/>
        <b/>
        <sz val="10.0"/>
        <vertAlign val="subscript"/>
      </rPr>
      <t>10</t>
    </r>
  </si>
  <si>
    <r>
      <t>S</t>
    </r>
    <r>
      <rPr>
        <rFont val="Arial"/>
        <b/>
        <sz val="10.0"/>
        <vertAlign val="subscript"/>
      </rPr>
      <t>4</t>
    </r>
  </si>
  <si>
    <r>
      <t>h</t>
    </r>
    <r>
      <rPr>
        <rFont val="Arial"/>
        <b/>
        <sz val="10.0"/>
        <vertAlign val="subscript"/>
      </rPr>
      <t>i</t>
    </r>
  </si>
  <si>
    <t>Average SWE (mm)</t>
  </si>
  <si>
    <t>Soil Moisture</t>
  </si>
  <si>
    <r>
      <t>max. temp. &gt;0 (T</t>
    </r>
    <r>
      <rPr>
        <rFont val="Arial"/>
        <b/>
        <sz val="10.0"/>
        <vertAlign val="subscript"/>
      </rPr>
      <t>max</t>
    </r>
    <r>
      <rPr>
        <rFont val="Arial"/>
        <b/>
        <sz val="10.0"/>
      </rPr>
      <t>)</t>
    </r>
  </si>
  <si>
    <t>ADDT</t>
  </si>
  <si>
    <t>S</t>
  </si>
  <si>
    <r>
      <t>H</t>
    </r>
    <r>
      <rPr>
        <rFont val="Arial"/>
        <b/>
        <sz val="10.0"/>
        <vertAlign val="subscript"/>
      </rPr>
      <t xml:space="preserve">B, Clear. </t>
    </r>
    <r>
      <rPr>
        <rFont val="Arial"/>
        <b/>
        <sz val="10.0"/>
      </rPr>
      <t>- H</t>
    </r>
    <r>
      <rPr>
        <rFont val="Arial"/>
        <b/>
        <sz val="10.0"/>
        <vertAlign val="subscript"/>
      </rPr>
      <t>F</t>
    </r>
  </si>
  <si>
    <r>
      <t>H</t>
    </r>
    <r>
      <rPr>
        <rFont val="Arial"/>
        <b/>
        <sz val="10.0"/>
        <vertAlign val="subscript"/>
      </rPr>
      <t xml:space="preserve">B </t>
    </r>
    <r>
      <rPr>
        <rFont val="Arial"/>
        <b/>
        <sz val="10.0"/>
      </rPr>
      <t>- H</t>
    </r>
    <r>
      <rPr>
        <rFont val="Arial"/>
        <b/>
        <sz val="10.0"/>
        <vertAlign val="subscript"/>
      </rPr>
      <t>F</t>
    </r>
  </si>
  <si>
    <t>(dd-mm)</t>
  </si>
  <si>
    <t>(Julian day)</t>
  </si>
  <si>
    <t xml:space="preserve"> Intake 1</t>
  </si>
  <si>
    <t xml:space="preserve"> Intake 2</t>
  </si>
  <si>
    <t>Bridges</t>
  </si>
  <si>
    <t>Mc I</t>
  </si>
  <si>
    <t>Clearwater</t>
  </si>
  <si>
    <t>WSC</t>
  </si>
  <si>
    <t>G70 by:</t>
  </si>
  <si>
    <t>jam location?</t>
  </si>
  <si>
    <t>location</t>
  </si>
  <si>
    <t>pre-freeze-up</t>
  </si>
  <si>
    <t>max.</t>
  </si>
  <si>
    <t>(m)</t>
  </si>
  <si>
    <t>(day)</t>
  </si>
  <si>
    <t>(°C)</t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</si>
  <si>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</si>
  <si>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t xml:space="preserve"> (mm)</t>
  </si>
  <si>
    <t>(# of days)</t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</si>
  <si>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</si>
  <si>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(m</t>
    </r>
    <r>
      <rPr>
        <rFont val="Arial"/>
        <b/>
        <sz val="10.0"/>
      </rPr>
      <t>)</t>
    </r>
  </si>
  <si>
    <r>
      <t>(m</t>
    </r>
    <r>
      <rPr>
        <rFont val="Arial"/>
        <b/>
        <sz val="10.0"/>
      </rPr>
      <t>)</t>
    </r>
  </si>
  <si>
    <t>HBC</t>
  </si>
  <si>
    <t>NHC (1978)</t>
  </si>
  <si>
    <t>G75-G80</t>
  </si>
  <si>
    <r>
      <t>G80 estimated</t>
    </r>
    <r>
      <rPr>
        <rFont val="Arial"/>
        <sz val="10.0"/>
      </rPr>
      <t>, flood</t>
    </r>
  </si>
  <si>
    <t>&lt; 250</t>
  </si>
  <si>
    <t>flood</t>
  </si>
  <si>
    <t>G70-G80</t>
  </si>
  <si>
    <r>
      <t xml:space="preserve">247.4 </t>
    </r>
    <r>
      <rPr>
        <rFont val="Arial"/>
        <b/>
        <sz val="10.0"/>
        <vertAlign val="subscript"/>
      </rPr>
      <t>a</t>
    </r>
  </si>
  <si>
    <r>
      <t xml:space="preserve">248.6 </t>
    </r>
    <r>
      <rPr>
        <rFont val="Arial"/>
        <b/>
        <sz val="10.0"/>
        <vertAlign val="subscript"/>
      </rPr>
      <t>a</t>
    </r>
  </si>
  <si>
    <t>NARC</t>
  </si>
  <si>
    <t>DOT</t>
  </si>
  <si>
    <t>breakup date questionable</t>
  </si>
  <si>
    <t>before 3-May</t>
  </si>
  <si>
    <t>before 123</t>
  </si>
  <si>
    <r>
      <t xml:space="preserve">244.9 </t>
    </r>
    <r>
      <rPr>
        <rFont val="Arial"/>
        <b/>
        <sz val="10.0"/>
        <vertAlign val="subscript"/>
      </rPr>
      <t>b</t>
    </r>
  </si>
  <si>
    <t>no flood damage</t>
  </si>
  <si>
    <r>
      <t xml:space="preserve">246.2 </t>
    </r>
    <r>
      <rPr>
        <rFont val="Arial"/>
        <b/>
        <sz val="10.0"/>
        <vertAlign val="subscript"/>
      </rPr>
      <t>b</t>
    </r>
  </si>
  <si>
    <r>
      <t>Doyle (1987)</t>
    </r>
    <r>
      <rPr>
        <rFont val="Arial"/>
        <sz val="10.0"/>
      </rPr>
      <t>; flood</t>
    </r>
    <r>
      <rPr>
        <rFont val="Arial"/>
        <sz val="10.0"/>
      </rPr>
      <t>; G70 questionable</t>
    </r>
  </si>
  <si>
    <r>
      <t xml:space="preserve">247.5 </t>
    </r>
    <r>
      <rPr>
        <rFont val="Arial"/>
        <b/>
        <sz val="10.0"/>
        <vertAlign val="subscript"/>
      </rPr>
      <t>b</t>
    </r>
  </si>
  <si>
    <r>
      <t xml:space="preserve">247.5 </t>
    </r>
    <r>
      <rPr>
        <rFont val="Arial"/>
        <b/>
        <sz val="10.0"/>
        <vertAlign val="subscript"/>
      </rPr>
      <t>b</t>
    </r>
  </si>
  <si>
    <r>
      <t xml:space="preserve">G75-G80 </t>
    </r>
    <r>
      <rPr>
        <rFont val="Arial"/>
        <sz val="10.0"/>
        <vertAlign val="subscript"/>
      </rPr>
      <t>l</t>
    </r>
  </si>
  <si>
    <r>
      <t>Doyle (1987)</t>
    </r>
    <r>
      <rPr>
        <rFont val="Arial"/>
        <sz val="10.0"/>
      </rPr>
      <t xml:space="preserve">; </t>
    </r>
    <r>
      <rPr>
        <rFont val="Arial"/>
        <i/>
        <color rgb="FF339966"/>
        <sz val="10.0"/>
      </rPr>
      <t>gauge malfunctioned</t>
    </r>
    <r>
      <rPr>
        <rFont val="Arial"/>
        <sz val="10.0"/>
      </rPr>
      <t>; flood</t>
    </r>
  </si>
  <si>
    <t>flood not severe</t>
  </si>
  <si>
    <t>Doyle (1987)</t>
  </si>
  <si>
    <r>
      <t>Doyle (1987)</t>
    </r>
    <r>
      <rPr>
        <rFont val="Arial"/>
        <sz val="10.0"/>
      </rPr>
      <t xml:space="preserve">; </t>
    </r>
    <r>
      <rPr>
        <rFont val="Arial"/>
        <i/>
        <color rgb="FF339966"/>
        <sz val="10.0"/>
      </rPr>
      <t>gauge malfunctioned</t>
    </r>
  </si>
  <si>
    <r>
      <t>Doyle (1987)</t>
    </r>
    <r>
      <rPr>
        <rFont val="Arial"/>
        <sz val="10.0"/>
      </rPr>
      <t xml:space="preserve">; </t>
    </r>
    <r>
      <rPr>
        <rFont val="Arial"/>
        <i/>
        <color rgb="FF339966"/>
        <sz val="10.0"/>
      </rPr>
      <t>gauge malfunctioned</t>
    </r>
  </si>
  <si>
    <r>
      <t xml:space="preserve">245.3 </t>
    </r>
    <r>
      <rPr>
        <rFont val="Arial"/>
        <b/>
        <sz val="10.0"/>
        <vertAlign val="subscript"/>
      </rPr>
      <t>c</t>
    </r>
  </si>
  <si>
    <r>
      <t xml:space="preserve">ice jam </t>
    </r>
    <r>
      <rPr>
        <rFont val="Arial"/>
        <sz val="10.0"/>
        <vertAlign val="subscript"/>
      </rPr>
      <t>c</t>
    </r>
  </si>
  <si>
    <r>
      <t>Doyle (1987)</t>
    </r>
    <r>
      <rPr>
        <rFont val="Arial"/>
        <sz val="10.0"/>
      </rPr>
      <t>; G70 questionable</t>
    </r>
  </si>
  <si>
    <r>
      <t xml:space="preserve">247.2 </t>
    </r>
    <r>
      <rPr>
        <rFont val="Arial"/>
        <sz val="10.0"/>
        <vertAlign val="subscript"/>
      </rPr>
      <t>j</t>
    </r>
  </si>
  <si>
    <r>
      <t>246.7</t>
    </r>
    <r>
      <rPr>
        <rFont val="Arial"/>
        <sz val="10.0"/>
        <vertAlign val="subscript"/>
      </rPr>
      <t xml:space="preserve"> j</t>
    </r>
  </si>
  <si>
    <r>
      <t xml:space="preserve">uneventful breakup </t>
    </r>
    <r>
      <rPr>
        <rFont val="Arial"/>
        <sz val="10.0"/>
        <vertAlign val="subscript"/>
      </rPr>
      <t>j</t>
    </r>
  </si>
  <si>
    <t>gauge malfunctioned</t>
  </si>
  <si>
    <r>
      <t>ARC;</t>
    </r>
    <r>
      <rPr>
        <rFont val="Arial"/>
        <i/>
        <color rgb="FFFF0000"/>
        <sz val="10.0"/>
      </rPr>
      <t xml:space="preserve"> gauge malfunctioned</t>
    </r>
  </si>
  <si>
    <t>G45-G50 to G125</t>
  </si>
  <si>
    <t>G55-G70 to G125</t>
  </si>
  <si>
    <r>
      <t xml:space="preserve">ARC; </t>
    </r>
    <r>
      <rPr>
        <rFont val="Arial"/>
        <i/>
        <color rgb="FFFF0000"/>
        <sz val="10.0"/>
      </rPr>
      <t xml:space="preserve">gauge malfunctioned; </t>
    </r>
    <r>
      <rPr>
        <rFont val="Arial"/>
        <sz val="10.0"/>
      </rPr>
      <t>flood</t>
    </r>
  </si>
  <si>
    <t>G80 to G130-G135</t>
  </si>
  <si>
    <t>ARC</t>
  </si>
  <si>
    <t>G35-G40 to G110-G115</t>
  </si>
  <si>
    <r>
      <t xml:space="preserve">ARC; </t>
    </r>
    <r>
      <rPr>
        <rFont val="Arial"/>
        <i/>
        <color rgb="FF339966"/>
        <sz val="10.0"/>
      </rPr>
      <t>gauge malfunctioned</t>
    </r>
    <r>
      <rPr>
        <rFont val="Arial"/>
        <sz val="10.0"/>
      </rPr>
      <t xml:space="preserve">; </t>
    </r>
    <r>
      <rPr>
        <rFont val="Arial"/>
        <sz val="10.0"/>
      </rPr>
      <t>flood</t>
    </r>
  </si>
  <si>
    <r>
      <t xml:space="preserve">244.0 </t>
    </r>
    <r>
      <rPr>
        <rFont val="Arial"/>
        <b/>
        <sz val="10.0"/>
        <vertAlign val="subscript"/>
      </rPr>
      <t>g</t>
    </r>
  </si>
  <si>
    <r>
      <t>ARC;</t>
    </r>
    <r>
      <rPr>
        <rFont val="Arial"/>
        <i/>
        <color rgb="FFFF0000"/>
        <sz val="10.0"/>
      </rPr>
      <t xml:space="preserve"> gauge malfunctioned</t>
    </r>
  </si>
  <si>
    <t>AE</t>
  </si>
  <si>
    <t>G70 to G90-G95</t>
  </si>
  <si>
    <r>
      <t>ARC;</t>
    </r>
    <r>
      <rPr>
        <rFont val="Arial"/>
        <i/>
        <color rgb="FFFF0000"/>
        <sz val="10.0"/>
      </rPr>
      <t xml:space="preserve"> gauge malfunctioned</t>
    </r>
  </si>
  <si>
    <t>uneventful breakup</t>
  </si>
  <si>
    <r>
      <t xml:space="preserve">G70 questionable; </t>
    </r>
    <r>
      <rPr>
        <rFont val="Arial"/>
        <color rgb="FFFF0000"/>
        <sz val="10.0"/>
      </rPr>
      <t>ARC</t>
    </r>
  </si>
  <si>
    <t>AE (1993)</t>
  </si>
  <si>
    <t>G85-G90 to G110-G115</t>
  </si>
  <si>
    <r>
      <t xml:space="preserve">G70 questionable; </t>
    </r>
    <r>
      <rPr>
        <rFont val="Arial"/>
        <color rgb="FFFF0000"/>
        <sz val="10.0"/>
      </rPr>
      <t>ARC</t>
    </r>
  </si>
  <si>
    <r>
      <t>ARC;</t>
    </r>
    <r>
      <rPr>
        <rFont val="Arial"/>
        <i/>
        <color rgb="FFFF0000"/>
        <sz val="10.0"/>
      </rPr>
      <t xml:space="preserve"> gauge malfunctioned</t>
    </r>
  </si>
  <si>
    <t>G50 to G115</t>
  </si>
  <si>
    <r>
      <t xml:space="preserve">246.5 </t>
    </r>
    <r>
      <rPr>
        <rFont val="Arial"/>
        <sz val="10.0"/>
        <vertAlign val="subscript"/>
      </rPr>
      <t>e</t>
    </r>
  </si>
  <si>
    <r>
      <t xml:space="preserve">245.1 </t>
    </r>
    <r>
      <rPr>
        <rFont val="Arial"/>
        <b/>
        <sz val="10.0"/>
        <vertAlign val="subscript"/>
      </rPr>
      <t>e</t>
    </r>
  </si>
  <si>
    <r>
      <t xml:space="preserve">G45 to G115 </t>
    </r>
    <r>
      <rPr>
        <rFont val="Arial"/>
        <b/>
        <sz val="10.0"/>
        <vertAlign val="subscript"/>
      </rPr>
      <t>e</t>
    </r>
  </si>
  <si>
    <r>
      <t xml:space="preserve">G30-G35 to G115 </t>
    </r>
    <r>
      <rPr>
        <rFont val="Arial"/>
        <b/>
        <sz val="10.0"/>
        <vertAlign val="subscript"/>
      </rPr>
      <t>e</t>
    </r>
  </si>
  <si>
    <r>
      <t xml:space="preserve">244.8 </t>
    </r>
    <r>
      <rPr>
        <rFont val="Arial"/>
        <sz val="10.0"/>
        <vertAlign val="subscript"/>
      </rPr>
      <t>k</t>
    </r>
  </si>
  <si>
    <r>
      <t xml:space="preserve">244.5 </t>
    </r>
    <r>
      <rPr>
        <rFont val="Arial"/>
        <b/>
        <sz val="10.0"/>
        <vertAlign val="subscript"/>
      </rPr>
      <t>k</t>
    </r>
  </si>
  <si>
    <r>
      <t xml:space="preserve">G45-G50 to G115 </t>
    </r>
    <r>
      <rPr>
        <rFont val="Arial"/>
        <sz val="10.0"/>
        <vertAlign val="subscript"/>
      </rPr>
      <t>k</t>
    </r>
  </si>
  <si>
    <r>
      <t xml:space="preserve">243.1 </t>
    </r>
    <r>
      <rPr>
        <rFont val="Arial"/>
        <b/>
        <sz val="10.0"/>
        <vertAlign val="subscript"/>
      </rPr>
      <t>f</t>
    </r>
  </si>
  <si>
    <r>
      <t xml:space="preserve">243.0 </t>
    </r>
    <r>
      <rPr>
        <rFont val="Arial"/>
        <b/>
        <sz val="10.0"/>
        <vertAlign val="subscript"/>
      </rPr>
      <t>f</t>
    </r>
  </si>
  <si>
    <r>
      <t xml:space="preserve">uneventful breakup </t>
    </r>
    <r>
      <rPr>
        <rFont val="Arial"/>
        <sz val="10.0"/>
        <vertAlign val="subscript"/>
      </rPr>
      <t>g</t>
    </r>
  </si>
  <si>
    <r>
      <t xml:space="preserve">241.4 </t>
    </r>
    <r>
      <rPr>
        <rFont val="Arial"/>
        <b/>
        <sz val="10.0"/>
        <vertAlign val="subscript"/>
      </rPr>
      <t>g</t>
    </r>
  </si>
  <si>
    <r>
      <t xml:space="preserve">uneventful breakup </t>
    </r>
    <r>
      <rPr>
        <rFont val="Arial"/>
        <sz val="10.0"/>
        <vertAlign val="subscript"/>
      </rPr>
      <t>g</t>
    </r>
  </si>
  <si>
    <r>
      <t xml:space="preserve">uneventful breakup </t>
    </r>
    <r>
      <rPr>
        <rFont val="Arial"/>
        <sz val="10.0"/>
        <vertAlign val="subscript"/>
      </rPr>
      <t>g</t>
    </r>
  </si>
  <si>
    <r>
      <t xml:space="preserve">244.0 </t>
    </r>
    <r>
      <rPr>
        <rFont val="Arial"/>
        <b/>
        <sz val="10.0"/>
        <vertAlign val="subscript"/>
      </rPr>
      <t>g</t>
    </r>
  </si>
  <si>
    <r>
      <t xml:space="preserve">uneventful breakup </t>
    </r>
    <r>
      <rPr>
        <rFont val="Arial"/>
        <sz val="10.0"/>
        <vertAlign val="subscript"/>
      </rPr>
      <t>g</t>
    </r>
  </si>
  <si>
    <r>
      <t xml:space="preserve">uneventful breakup </t>
    </r>
    <r>
      <rPr>
        <rFont val="Arial"/>
        <sz val="10.0"/>
        <vertAlign val="subscript"/>
      </rPr>
      <t>g</t>
    </r>
  </si>
  <si>
    <r>
      <t xml:space="preserve">245.9 </t>
    </r>
    <r>
      <rPr>
        <rFont val="Arial"/>
        <b/>
        <sz val="10.0"/>
        <vertAlign val="subscript"/>
      </rPr>
      <t>g</t>
    </r>
  </si>
  <si>
    <r>
      <t xml:space="preserve">ice jam </t>
    </r>
    <r>
      <rPr>
        <rFont val="Arial"/>
        <sz val="10.0"/>
        <vertAlign val="subscript"/>
      </rPr>
      <t>g</t>
    </r>
  </si>
  <si>
    <t>RMWB</t>
  </si>
  <si>
    <r>
      <t xml:space="preserve">247.0 </t>
    </r>
    <r>
      <rPr>
        <rFont val="Arial"/>
        <b/>
        <sz val="10.0"/>
        <vertAlign val="subscript"/>
      </rPr>
      <t>g</t>
    </r>
  </si>
  <si>
    <r>
      <t xml:space="preserve">ice jam </t>
    </r>
    <r>
      <rPr>
        <rFont val="Arial"/>
        <sz val="10.0"/>
        <vertAlign val="subscript"/>
      </rPr>
      <t>g</t>
    </r>
  </si>
  <si>
    <t>large ice jam; G70 questionable</t>
  </si>
  <si>
    <r>
      <t xml:space="preserve">243.0 </t>
    </r>
    <r>
      <rPr>
        <rFont val="Arial"/>
        <b/>
        <color rgb="FFFF9900"/>
        <sz val="10.0"/>
        <vertAlign val="subscript"/>
      </rPr>
      <t>h</t>
    </r>
  </si>
  <si>
    <r>
      <t xml:space="preserve">uneventful breakup </t>
    </r>
    <r>
      <rPr>
        <rFont val="Arial"/>
        <sz val="10.0"/>
        <vertAlign val="subscript"/>
      </rPr>
      <t>g</t>
    </r>
  </si>
  <si>
    <r>
      <t xml:space="preserve">242.0 </t>
    </r>
    <r>
      <rPr>
        <rFont val="Arial"/>
        <b/>
        <sz val="10.0"/>
        <vertAlign val="subscript"/>
      </rPr>
      <t>i</t>
    </r>
  </si>
  <si>
    <r>
      <t xml:space="preserve">242.1 </t>
    </r>
    <r>
      <rPr>
        <rFont val="Arial"/>
        <b/>
        <sz val="10.0"/>
        <vertAlign val="subscript"/>
      </rPr>
      <t>i</t>
    </r>
  </si>
  <si>
    <r>
      <t xml:space="preserve">241.2 </t>
    </r>
    <r>
      <rPr>
        <rFont val="Arial"/>
        <b/>
        <sz val="10.0"/>
        <vertAlign val="subscript"/>
      </rPr>
      <t>i</t>
    </r>
  </si>
  <si>
    <r>
      <t xml:space="preserve">240.8 </t>
    </r>
    <r>
      <rPr>
        <rFont val="Arial"/>
        <b/>
        <sz val="10.0"/>
        <vertAlign val="subscript"/>
      </rPr>
      <t>i</t>
    </r>
  </si>
  <si>
    <r>
      <t xml:space="preserve">240.4 </t>
    </r>
    <r>
      <rPr>
        <rFont val="Arial"/>
        <b/>
        <sz val="10.0"/>
        <vertAlign val="subscript"/>
      </rPr>
      <t>i</t>
    </r>
  </si>
  <si>
    <r>
      <t xml:space="preserve">thermal breakup </t>
    </r>
    <r>
      <rPr>
        <rFont val="Arial"/>
        <sz val="10.0"/>
        <vertAlign val="subscript"/>
      </rPr>
      <t>i</t>
    </r>
  </si>
  <si>
    <r>
      <t xml:space="preserve">241.9 </t>
    </r>
    <r>
      <rPr>
        <rFont val="Arial"/>
        <color rgb="FFFF9900"/>
        <sz val="10.0"/>
        <vertAlign val="subscript"/>
      </rPr>
      <t>h</t>
    </r>
  </si>
  <si>
    <r>
      <t xml:space="preserve">240.6 </t>
    </r>
    <r>
      <rPr>
        <rFont val="Arial"/>
        <b/>
        <sz val="10.0"/>
        <vertAlign val="subscript"/>
      </rPr>
      <t>i</t>
    </r>
  </si>
  <si>
    <r>
      <t xml:space="preserve">uneventful breakup </t>
    </r>
    <r>
      <rPr>
        <rFont val="Arial"/>
        <sz val="10.0"/>
        <vertAlign val="subscript"/>
      </rPr>
      <t>i</t>
    </r>
  </si>
  <si>
    <t>UA</t>
  </si>
  <si>
    <t>small ice run</t>
  </si>
  <si>
    <r>
      <t>a</t>
    </r>
    <r>
      <rPr>
        <rFont val="Arial"/>
        <sz val="10.0"/>
      </rPr>
      <t xml:space="preserve">  Northern Alberta Railways Co. as referred to in Blench and Associates Ltd. (1964)</t>
    </r>
  </si>
  <si>
    <r>
      <t>b</t>
    </r>
    <r>
      <rPr>
        <rFont val="Arial"/>
        <sz val="10.0"/>
      </rPr>
      <t xml:space="preserve">  Department of Northern Affairs and National Resources as referred to in Blench and Associates Ltd. (1964)</t>
    </r>
  </si>
  <si>
    <r>
      <t>c</t>
    </r>
    <r>
      <rPr>
        <rFont val="Arial"/>
        <sz val="10.0"/>
      </rPr>
      <t xml:space="preserve">  Northwest Hydraulic Consultants Ltd. (1978)</t>
    </r>
  </si>
  <si>
    <r>
      <t>d</t>
    </r>
    <r>
      <rPr>
        <rFont val="Arial"/>
        <sz val="10.0"/>
      </rPr>
      <t xml:space="preserve">  Strip chart from WSC gauge below Fort McMurray on the Athabasca River</t>
    </r>
  </si>
  <si>
    <r>
      <t>e</t>
    </r>
    <r>
      <rPr>
        <rFont val="Arial"/>
        <sz val="10.0"/>
      </rPr>
      <t xml:space="preserve">  Alberta Environment (1988)</t>
    </r>
  </si>
  <si>
    <r>
      <t>f</t>
    </r>
    <r>
      <rPr>
        <rFont val="Arial"/>
        <sz val="10.0"/>
      </rPr>
      <t xml:space="preserve">  City of Fort McMurray as referred to in Alberta Environmental Protection (1993)</t>
    </r>
  </si>
  <si>
    <r>
      <t>g</t>
    </r>
    <r>
      <rPr>
        <rFont val="Arial"/>
        <sz val="10.0"/>
      </rPr>
      <t xml:space="preserve">  Alberta Environment (personal communication)</t>
    </r>
  </si>
  <si>
    <r>
      <t>h</t>
    </r>
    <r>
      <rPr>
        <rFont val="Arial"/>
        <color rgb="FFFF9900"/>
        <sz val="10.0"/>
      </rPr>
      <t xml:space="preserve">  Regional Municipality of Wood Buffalo (2002)</t>
    </r>
  </si>
  <si>
    <r>
      <t>i</t>
    </r>
    <r>
      <rPr>
        <rFont val="Arial"/>
        <sz val="10.0"/>
      </rPr>
      <t xml:space="preserve">  University of Alberta</t>
    </r>
  </si>
  <si>
    <r>
      <t>j</t>
    </r>
    <r>
      <rPr>
        <rFont val="Arial"/>
        <sz val="10.0"/>
      </rPr>
      <t xml:space="preserve">  Northwest Hydraulic Consultants Ltd. (1974)</t>
    </r>
  </si>
  <si>
    <r>
      <t>k</t>
    </r>
    <r>
      <rPr>
        <rFont val="Arial"/>
        <sz val="10.0"/>
      </rPr>
      <t xml:space="preserve">  Alberta Environment (1989): Draft</t>
    </r>
  </si>
  <si>
    <r>
      <t>l</t>
    </r>
    <r>
      <rPr>
        <rFont val="Arial"/>
        <sz val="10.0"/>
      </rPr>
      <t xml:space="preserve">  Blench and Associates Ltd. (1964)</t>
    </r>
  </si>
  <si>
    <t>HBC = Hudson's Bay Co.</t>
  </si>
  <si>
    <t>NHC = Northwest Hydraulic Consultant Ltd.</t>
  </si>
  <si>
    <t>NARC = Northern Alberta Railways Co.</t>
  </si>
  <si>
    <t>DOT = Department of Transportation, Canada</t>
  </si>
  <si>
    <t>WSC = Water Survey of Canada</t>
  </si>
  <si>
    <t>ARC = Alberta Research Council</t>
  </si>
  <si>
    <t>AE = Alberta Environment</t>
  </si>
  <si>
    <t>RMWB = Regional Municipality of Wood Buffalo</t>
  </si>
  <si>
    <t>UA = University of Alberta</t>
  </si>
  <si>
    <r>
      <t>Note:</t>
    </r>
    <r>
      <rPr>
        <rFont val="Arial"/>
        <sz val="10.0"/>
      </rPr>
      <t xml:space="preserve"> Green cells represent years, which no ice jam occurred between the Golf Course and D/S of the </t>
    </r>
  </si>
  <si>
    <r>
      <t xml:space="preserve">         Clearwater River Confluence where it affects the Clearwater River water level. </t>
    </r>
    <r>
      <rPr>
        <rFont val="Arial"/>
        <i/>
        <sz val="10.0"/>
      </rPr>
      <t>Gauge malfunctioned</t>
    </r>
  </si>
  <si>
    <r>
      <t xml:space="preserve">         </t>
    </r>
    <r>
      <rPr>
        <rFont val="Arial"/>
        <sz val="10.0"/>
      </rPr>
      <t>was only documented for H</t>
    </r>
    <r>
      <rPr>
        <rFont val="Arial"/>
        <sz val="10.0"/>
        <vertAlign val="subscript"/>
      </rPr>
      <t>B</t>
    </r>
    <r>
      <rPr>
        <rFont val="Arial"/>
        <sz val="10.0"/>
      </rPr>
      <t>. When the source for H</t>
    </r>
    <r>
      <rPr>
        <rFont val="Arial"/>
        <sz val="10.0"/>
        <vertAlign val="subscript"/>
      </rPr>
      <t>B</t>
    </r>
    <r>
      <rPr>
        <rFont val="Arial"/>
        <sz val="10.0"/>
      </rPr>
      <t xml:space="preserve"> and the ice jam locations was different from </t>
    </r>
  </si>
  <si>
    <t xml:space="preserve">         the breakup date source, a comment was added.</t>
  </si>
  <si>
    <r>
      <t>H</t>
    </r>
    <r>
      <rPr>
        <rFont val="Arial"/>
        <sz val="10.0"/>
        <vertAlign val="subscript"/>
      </rPr>
      <t>B Clearwater</t>
    </r>
    <r>
      <rPr>
        <rFont val="Arial"/>
        <sz val="10.0"/>
      </rPr>
      <t xml:space="preserve"> = 234.338 + (0.0340*T</t>
    </r>
    <r>
      <rPr>
        <rFont val="Arial"/>
        <sz val="10.0"/>
        <vertAlign val="subscript"/>
      </rPr>
      <t>10</t>
    </r>
    <r>
      <rPr>
        <rFont val="Arial"/>
        <sz val="10.0"/>
      </rPr>
      <t>) + (0.00221*S</t>
    </r>
    <r>
      <rPr>
        <rFont val="Arial"/>
        <sz val="10.0"/>
        <vertAlign val="subscript"/>
      </rPr>
      <t>4</t>
    </r>
    <r>
      <rPr>
        <rFont val="Arial"/>
        <sz val="10.0"/>
      </rPr>
      <t>) - (0.0490*SWE(Mar)) + (0.0113*SWE(Apr)) + (0.0106*Soil Moisture) + (6.778*h</t>
    </r>
    <r>
      <rPr>
        <rFont val="Arial"/>
        <sz val="10.0"/>
        <vertAlign val="subscript"/>
      </rPr>
      <t>i</t>
    </r>
    <r>
      <rPr>
        <rFont val="Arial"/>
        <sz val="10.0"/>
      </rPr>
      <t>) + (14.433*∆H/∆t)</t>
    </r>
  </si>
  <si>
    <r>
      <t>Adj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0.95</t>
    </r>
  </si>
  <si>
    <r>
      <t>H</t>
    </r>
    <r>
      <rPr>
        <rFont val="Arial"/>
        <b/>
        <sz val="10.0"/>
        <vertAlign val="subscript"/>
      </rPr>
      <t>B Clearwater</t>
    </r>
    <r>
      <rPr>
        <rFont val="Arial"/>
        <b/>
        <sz val="10.0"/>
      </rPr>
      <t xml:space="preserve"> Actual (m)</t>
    </r>
  </si>
  <si>
    <r>
      <t>H</t>
    </r>
    <r>
      <rPr>
        <rFont val="Arial"/>
        <b/>
        <sz val="10.0"/>
        <vertAlign val="subscript"/>
      </rPr>
      <t>B Clearwater</t>
    </r>
    <r>
      <rPr>
        <rFont val="Arial"/>
        <b/>
        <sz val="10.0"/>
      </rPr>
      <t xml:space="preserve"> Model (m)</t>
    </r>
  </si>
  <si>
    <t>Ice Jams</t>
  </si>
  <si>
    <t>Unknown</t>
  </si>
  <si>
    <t>Non Ice Jams</t>
  </si>
  <si>
    <t>Model Verification</t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</si>
  <si>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>, G70</t>
    </r>
  </si>
  <si>
    <t>T10</t>
  </si>
  <si>
    <r>
      <t>S</t>
    </r>
    <r>
      <rPr>
        <rFont val="Arial"/>
        <b/>
        <sz val="10.0"/>
        <vertAlign val="subscript"/>
      </rPr>
      <t>4</t>
    </r>
  </si>
  <si>
    <r>
      <t>h</t>
    </r>
    <r>
      <rPr>
        <rFont val="Arial"/>
        <b/>
        <sz val="10.0"/>
        <vertAlign val="subscript"/>
      </rPr>
      <t>i</t>
    </r>
  </si>
  <si>
    <r>
      <t>D</t>
    </r>
    <r>
      <rPr>
        <rFont val="Arial"/>
        <b/>
        <sz val="10.0"/>
      </rPr>
      <t>H/∆t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</si>
  <si>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>, Clearwater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</si>
  <si>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</si>
  <si>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t>Model</t>
  </si>
  <si>
    <t>y = 1.1541x - 37.3837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</si>
  <si>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0.80</t>
    </r>
  </si>
  <si>
    <t>45 degree line</t>
  </si>
  <si>
    <t>x</t>
  </si>
  <si>
    <t>y</t>
  </si>
  <si>
    <r>
      <t xml:space="preserve">Note: The rows in </t>
    </r>
    <r>
      <rPr>
        <rFont val="Arial"/>
        <b/>
        <color rgb="FFFF0000"/>
        <sz val="10.0"/>
      </rPr>
      <t>red</t>
    </r>
    <r>
      <rPr>
        <rFont val="Arial"/>
        <b/>
        <sz val="10.0"/>
      </rPr>
      <t xml:space="preserve"> represent the data used to verify the model. It was not included in the multiple regressions</t>
    </r>
  </si>
  <si>
    <t xml:space="preserve">         since the water level at the Clearwater River confluence was only received after the analyses were done.</t>
  </si>
  <si>
    <t>Updated</t>
  </si>
  <si>
    <r>
      <t>H</t>
    </r>
    <r>
      <rPr>
        <rFont val="Arial"/>
        <sz val="10.0"/>
        <vertAlign val="subscript"/>
      </rPr>
      <t>B Clearwater</t>
    </r>
    <r>
      <rPr>
        <rFont val="Arial"/>
        <sz val="10.0"/>
      </rPr>
      <t xml:space="preserve"> = 236.168 - (0.000158*S) - (0.0543*SWE(Mar)) + (0.0252*SWE(Apr)) + (0.0115*Soil Moisture) + (7.748*h</t>
    </r>
    <r>
      <rPr>
        <rFont val="Arial"/>
        <sz val="10.0"/>
        <vertAlign val="subscript"/>
      </rPr>
      <t>i</t>
    </r>
    <r>
      <rPr>
        <rFont val="Arial"/>
        <sz val="10.0"/>
      </rPr>
      <t>) + (8.661*∆H/∆t)</t>
    </r>
  </si>
  <si>
    <r>
      <t>Adj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0.80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</si>
  <si>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>, G70</t>
    </r>
  </si>
  <si>
    <t>Snow (mm)</t>
  </si>
  <si>
    <r>
      <t>h</t>
    </r>
    <r>
      <rPr>
        <rFont val="Arial"/>
        <b/>
        <sz val="10.0"/>
        <vertAlign val="subscript"/>
      </rPr>
      <t>i</t>
    </r>
  </si>
  <si>
    <r>
      <t>D</t>
    </r>
    <r>
      <rPr>
        <rFont val="Arial"/>
        <b/>
        <sz val="10.0"/>
      </rPr>
      <t>H/∆t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</si>
  <si>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>, Clearwater</t>
    </r>
  </si>
  <si>
    <r>
      <t>H</t>
    </r>
    <r>
      <rPr>
        <rFont val="Arial"/>
        <b/>
        <sz val="10.0"/>
        <vertAlign val="subscript"/>
      </rPr>
      <t>B Clearwater</t>
    </r>
    <r>
      <rPr>
        <rFont val="Arial"/>
        <b/>
        <sz val="10.0"/>
      </rPr>
      <t xml:space="preserve"> Actual (m)</t>
    </r>
  </si>
  <si>
    <r>
      <t>H</t>
    </r>
    <r>
      <rPr>
        <rFont val="Arial"/>
        <b/>
        <sz val="10.0"/>
        <vertAlign val="subscript"/>
      </rPr>
      <t>B Clearwater</t>
    </r>
    <r>
      <rPr>
        <rFont val="Arial"/>
        <b/>
        <sz val="10.0"/>
      </rPr>
      <t xml:space="preserve"> Model (m)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</si>
  <si>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</si>
  <si>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t>y = 0.8762x + 30.2085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</si>
  <si>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0.88</t>
    </r>
  </si>
  <si>
    <r>
      <t>H</t>
    </r>
    <r>
      <rPr>
        <rFont val="Arial"/>
        <sz val="10.0"/>
        <vertAlign val="subscript"/>
      </rPr>
      <t>B</t>
    </r>
    <r>
      <rPr>
        <rFont val="Arial"/>
        <sz val="10.0"/>
      </rPr>
      <t xml:space="preserve"> = -40.665 - (0.000421*S) - (0.00309*SWE(Mar)) + (0.00679*Soil Moisture) + (1.147*H</t>
    </r>
    <r>
      <rPr>
        <rFont val="Arial"/>
        <sz val="10.0"/>
        <vertAlign val="subscript"/>
      </rPr>
      <t>F</t>
    </r>
    <r>
      <rPr>
        <rFont val="Arial"/>
        <sz val="10.0"/>
      </rPr>
      <t>) + (7.314*h</t>
    </r>
    <r>
      <rPr>
        <rFont val="Arial"/>
        <sz val="10.0"/>
        <vertAlign val="subscript"/>
      </rPr>
      <t>i</t>
    </r>
    <r>
      <rPr>
        <rFont val="Arial"/>
        <sz val="10.0"/>
      </rPr>
      <t>) + (4.383*∆H/∆t)</t>
    </r>
  </si>
  <si>
    <r>
      <t>Adj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0.63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</si>
  <si>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Actual (m)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</si>
  <si>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Model (m)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</si>
  <si>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>, G55</t>
    </r>
  </si>
  <si>
    <r>
      <t>H</t>
    </r>
    <r>
      <rPr>
        <rFont val="Arial"/>
        <b/>
        <sz val="10.0"/>
        <vertAlign val="subscript"/>
      </rPr>
      <t>F</t>
    </r>
  </si>
  <si>
    <r>
      <t>h</t>
    </r>
    <r>
      <rPr>
        <rFont val="Arial"/>
        <b/>
        <sz val="10.0"/>
        <vertAlign val="subscript"/>
      </rPr>
      <t>i</t>
    </r>
  </si>
  <si>
    <r>
      <t>D</t>
    </r>
    <r>
      <rPr>
        <rFont val="Arial"/>
        <b/>
        <sz val="10.0"/>
      </rPr>
      <t>H/∆t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</si>
  <si>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>, WSC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</si>
  <si>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</si>
  <si>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t>y = 0.7332x + 64.0806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</si>
  <si>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0.73</t>
    </r>
  </si>
  <si>
    <r>
      <t>H</t>
    </r>
    <r>
      <rPr>
        <rFont val="Arial"/>
        <sz val="10.0"/>
        <vertAlign val="subscript"/>
      </rPr>
      <t>B Clearwater</t>
    </r>
    <r>
      <rPr>
        <rFont val="Arial"/>
        <sz val="10.0"/>
      </rPr>
      <t xml:space="preserve"> - H</t>
    </r>
    <r>
      <rPr>
        <rFont val="Arial"/>
        <sz val="10.0"/>
        <vertAlign val="subscript"/>
      </rPr>
      <t>F</t>
    </r>
    <r>
      <rPr>
        <rFont val="Arial"/>
        <sz val="10.0"/>
      </rPr>
      <t xml:space="preserve"> =190.802 + (0.0352*T</t>
    </r>
    <r>
      <rPr>
        <rFont val="Arial"/>
        <sz val="10.0"/>
        <vertAlign val="subscript"/>
      </rPr>
      <t>10</t>
    </r>
    <r>
      <rPr>
        <rFont val="Arial"/>
        <sz val="10.0"/>
      </rPr>
      <t>) + (0.00233*S</t>
    </r>
    <r>
      <rPr>
        <rFont val="Arial"/>
        <sz val="10.0"/>
        <vertAlign val="subscript"/>
      </rPr>
      <t>4</t>
    </r>
    <r>
      <rPr>
        <rFont val="Arial"/>
        <sz val="10.0"/>
      </rPr>
      <t>) - (0.0491*SWE(Mar)) + (0.0108*SWE(Apr)) + (0.0102*Soil Moisture) + (6.817*h</t>
    </r>
    <r>
      <rPr>
        <rFont val="Arial"/>
        <sz val="10.0"/>
        <vertAlign val="subscript"/>
      </rPr>
      <t>i</t>
    </r>
    <r>
      <rPr>
        <rFont val="Arial"/>
        <sz val="10.0"/>
      </rPr>
      <t>) + (13.999*∆H/∆t) - (0.818*H</t>
    </r>
    <r>
      <rPr>
        <rFont val="Arial"/>
        <sz val="10.0"/>
        <vertAlign val="subscript"/>
      </rPr>
      <t>F</t>
    </r>
    <r>
      <rPr>
        <rFont val="Arial"/>
        <sz val="10.0"/>
      </rPr>
      <t>)</t>
    </r>
  </si>
  <si>
    <r>
      <t>Adj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0.93</t>
    </r>
  </si>
  <si>
    <r>
      <t>H</t>
    </r>
    <r>
      <rPr>
        <rFont val="Arial"/>
        <b/>
        <sz val="10.0"/>
        <vertAlign val="subscript"/>
      </rPr>
      <t>B Clearwater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 xml:space="preserve"> Actual (m)</t>
    </r>
  </si>
  <si>
    <r>
      <t>H</t>
    </r>
    <r>
      <rPr>
        <rFont val="Arial"/>
        <b/>
        <sz val="10.0"/>
        <vertAlign val="subscript"/>
      </rPr>
      <t>B Clearwater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 xml:space="preserve"> Model (m)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</si>
  <si>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</si>
  <si>
    <r>
      <t>S</t>
    </r>
    <r>
      <rPr>
        <rFont val="Arial"/>
        <b/>
        <sz val="10.0"/>
        <vertAlign val="subscript"/>
      </rPr>
      <t>4</t>
    </r>
  </si>
  <si>
    <r>
      <t>h</t>
    </r>
    <r>
      <rPr>
        <rFont val="Arial"/>
        <b/>
        <sz val="10.0"/>
        <vertAlign val="subscript"/>
      </rPr>
      <t>i</t>
    </r>
  </si>
  <si>
    <r>
      <t>D</t>
    </r>
    <r>
      <rPr>
        <rFont val="Arial"/>
        <b/>
        <sz val="10.0"/>
      </rPr>
      <t>H/∆t</t>
    </r>
  </si>
  <si>
    <r>
      <t>H</t>
    </r>
    <r>
      <rPr>
        <rFont val="Arial"/>
        <b/>
        <sz val="10.0"/>
        <vertAlign val="subscript"/>
      </rPr>
      <t>F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</si>
  <si>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>, Model</t>
    </r>
  </si>
  <si>
    <r>
      <t>(H</t>
    </r>
    <r>
      <rPr>
        <rFont val="Arial"/>
        <b/>
        <sz val="10.0"/>
        <vertAlign val="subscript"/>
      </rPr>
      <t>B Clearwater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</si>
  <si>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</si>
  <si>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(H</t>
    </r>
    <r>
      <rPr>
        <rFont val="Arial"/>
        <b/>
        <sz val="10.0"/>
        <vertAlign val="subscript"/>
      </rPr>
      <t>BClearwater</t>
    </r>
    <r>
      <rPr>
        <rFont val="Arial"/>
        <b/>
        <sz val="10.0"/>
      </rPr>
      <t>)</t>
    </r>
  </si>
  <si>
    <t>y = 1.1276x - 0.5560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</si>
  <si>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0.77</t>
    </r>
  </si>
  <si>
    <r>
      <t xml:space="preserve">Note: The row in </t>
    </r>
    <r>
      <rPr>
        <rFont val="Arial"/>
        <b/>
        <color rgb="FFFF0000"/>
        <sz val="10.0"/>
      </rPr>
      <t>red</t>
    </r>
    <r>
      <rPr>
        <rFont val="Arial"/>
        <b/>
        <sz val="10.0"/>
      </rPr>
      <t xml:space="preserve"> represents the data used to verify the model. It was not included in the multiple regressions</t>
    </r>
  </si>
  <si>
    <r>
      <t>H</t>
    </r>
    <r>
      <rPr>
        <rFont val="Arial"/>
        <sz val="10.0"/>
        <vertAlign val="subscript"/>
      </rPr>
      <t>B Clearwater</t>
    </r>
    <r>
      <rPr>
        <rFont val="Arial"/>
        <sz val="10.0"/>
      </rPr>
      <t xml:space="preserve"> - H</t>
    </r>
    <r>
      <rPr>
        <rFont val="Arial"/>
        <sz val="10.0"/>
        <vertAlign val="subscript"/>
      </rPr>
      <t>F</t>
    </r>
    <r>
      <rPr>
        <rFont val="Arial"/>
        <sz val="10.0"/>
      </rPr>
      <t xml:space="preserve"> = 261.239 - (0.000150*S) - (0.0546*SWE(Mar)) + (0.0255*SWE(Apr)) + (0.0116*Soil Moisture) + (7.792*h</t>
    </r>
    <r>
      <rPr>
        <rFont val="Arial"/>
        <sz val="10.0"/>
        <vertAlign val="subscript"/>
      </rPr>
      <t>i</t>
    </r>
    <r>
      <rPr>
        <rFont val="Arial"/>
        <sz val="10.0"/>
      </rPr>
      <t>) + (8.806*∆H/∆t) - (1.105*H</t>
    </r>
    <r>
      <rPr>
        <rFont val="Arial"/>
        <sz val="10.0"/>
        <vertAlign val="subscript"/>
      </rPr>
      <t>F</t>
    </r>
    <r>
      <rPr>
        <rFont val="Arial"/>
        <sz val="10.0"/>
      </rPr>
      <t>)</t>
    </r>
  </si>
  <si>
    <r>
      <t>Adj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0.74</t>
    </r>
  </si>
  <si>
    <r>
      <t>H</t>
    </r>
    <r>
      <rPr>
        <rFont val="Arial"/>
        <b/>
        <sz val="10.0"/>
        <vertAlign val="subscript"/>
      </rPr>
      <t>B Clearwater</t>
    </r>
    <r>
      <rPr>
        <rFont val="Arial"/>
        <b/>
        <sz val="10.0"/>
      </rPr>
      <t xml:space="preserve"> Actual (m)</t>
    </r>
  </si>
  <si>
    <r>
      <t>H</t>
    </r>
    <r>
      <rPr>
        <rFont val="Arial"/>
        <b/>
        <sz val="10.0"/>
        <vertAlign val="subscript"/>
      </rPr>
      <t>B Clearwater</t>
    </r>
    <r>
      <rPr>
        <rFont val="Arial"/>
        <b/>
        <sz val="10.0"/>
      </rPr>
      <t xml:space="preserve"> Model (m)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</si>
  <si>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</si>
  <si>
    <r>
      <t>H</t>
    </r>
    <r>
      <rPr>
        <rFont val="Arial"/>
        <b/>
        <sz val="10.0"/>
        <vertAlign val="subscript"/>
      </rPr>
      <t>F</t>
    </r>
  </si>
  <si>
    <r>
      <t>h</t>
    </r>
    <r>
      <rPr>
        <rFont val="Arial"/>
        <b/>
        <sz val="10.0"/>
        <vertAlign val="subscript"/>
      </rPr>
      <t>i</t>
    </r>
  </si>
  <si>
    <r>
      <t>D</t>
    </r>
    <r>
      <rPr>
        <rFont val="Arial"/>
        <b/>
        <sz val="10.0"/>
      </rPr>
      <t>H/∆t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</si>
  <si>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>, Model</t>
    </r>
  </si>
  <si>
    <r>
      <t>(H</t>
    </r>
    <r>
      <rPr>
        <rFont val="Arial"/>
        <b/>
        <sz val="10.0"/>
        <vertAlign val="subscript"/>
      </rPr>
      <t>B Clearwater</t>
    </r>
    <r>
      <rPr>
        <rFont val="Arial"/>
        <b/>
        <sz val="10.0"/>
      </rPr>
      <t>)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</si>
  <si>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</si>
  <si>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r>
      <t>(H</t>
    </r>
    <r>
      <rPr>
        <rFont val="Arial"/>
        <b/>
        <sz val="10.0"/>
        <vertAlign val="subscript"/>
      </rPr>
      <t>BClearwater</t>
    </r>
    <r>
      <rPr>
        <rFont val="Arial"/>
        <b/>
        <sz val="10.0"/>
      </rPr>
      <t>)</t>
    </r>
  </si>
  <si>
    <t>y = 0.8569x + 0.7956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</si>
  <si>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0.86</t>
    </r>
  </si>
  <si>
    <r>
      <t>H</t>
    </r>
    <r>
      <rPr>
        <rFont val="Arial"/>
        <sz val="10.0"/>
        <vertAlign val="subscript"/>
      </rPr>
      <t>B</t>
    </r>
    <r>
      <rPr>
        <rFont val="Arial"/>
        <sz val="10.0"/>
      </rPr>
      <t xml:space="preserve"> - H</t>
    </r>
    <r>
      <rPr>
        <rFont val="Arial"/>
        <sz val="10.0"/>
        <vertAlign val="subscript"/>
      </rPr>
      <t>F</t>
    </r>
    <r>
      <rPr>
        <rFont val="Arial"/>
        <sz val="10.0"/>
      </rPr>
      <t xml:space="preserve"> = -5.143 - (0.000382*S) - (0.00470*SWE(Mar)) + (0.00706*Soil Moisture) + (7.105*h</t>
    </r>
    <r>
      <rPr>
        <rFont val="Arial"/>
        <sz val="10.0"/>
        <vertAlign val="subscript"/>
      </rPr>
      <t>i</t>
    </r>
    <r>
      <rPr>
        <rFont val="Arial"/>
        <sz val="10.0"/>
      </rPr>
      <t>) + (3.864*∆H/∆t)</t>
    </r>
  </si>
  <si>
    <r>
      <t>Adj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0.62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</si>
  <si>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 xml:space="preserve"> Actual (m)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</si>
  <si>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  <r>
      <rPr>
        <rFont val="Arial"/>
        <b/>
        <sz val="10.0"/>
      </rPr>
      <t xml:space="preserve"> Model (m)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</si>
  <si>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</si>
  <si>
    <r>
      <t>h</t>
    </r>
    <r>
      <rPr>
        <rFont val="Arial"/>
        <b/>
        <sz val="10.0"/>
        <vertAlign val="subscript"/>
      </rPr>
      <t>i</t>
    </r>
  </si>
  <si>
    <r>
      <t>D</t>
    </r>
    <r>
      <rPr>
        <rFont val="Arial"/>
        <b/>
        <sz val="10.0"/>
      </rPr>
      <t>H/∆t</t>
    </r>
  </si>
  <si>
    <r>
      <t>H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- H</t>
    </r>
    <r>
      <rPr>
        <rFont val="Arial"/>
        <b/>
        <sz val="10.0"/>
        <vertAlign val="subscript"/>
      </rPr>
      <t>F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</si>
  <si>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</si>
  <si>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t>y = 0.7144x + 0.5438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</si>
  <si>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0.71</t>
    </r>
  </si>
  <si>
    <r>
      <t>H</t>
    </r>
    <r>
      <rPr>
        <rFont val="Arial"/>
        <sz val="10.0"/>
        <vertAlign val="subscript"/>
      </rPr>
      <t>Bo</t>
    </r>
    <r>
      <rPr>
        <rFont val="Arial"/>
        <sz val="10.0"/>
      </rPr>
      <t xml:space="preserve"> = 169.943 - (0.00454*SWE(Mar)) + (0.00273*SWE(Apr)) + (0.00221*Soil Moisture) + (0.281*H</t>
    </r>
    <r>
      <rPr>
        <rFont val="Arial"/>
        <sz val="10.0"/>
        <vertAlign val="subscript"/>
      </rPr>
      <t>F</t>
    </r>
    <r>
      <rPr>
        <rFont val="Arial"/>
        <sz val="10.0"/>
      </rPr>
      <t>) + (1.406*h</t>
    </r>
    <r>
      <rPr>
        <rFont val="Arial"/>
        <sz val="10.0"/>
        <vertAlign val="subscript"/>
      </rPr>
      <t>i</t>
    </r>
    <r>
      <rPr>
        <rFont val="Arial"/>
        <sz val="10.0"/>
      </rPr>
      <t>) + (1.280*∆H/∆t)</t>
    </r>
  </si>
  <si>
    <r>
      <t>Adj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0.67</t>
    </r>
  </si>
  <si>
    <r>
      <t>H</t>
    </r>
    <r>
      <rPr>
        <rFont val="Arial"/>
        <b/>
        <sz val="10.0"/>
        <vertAlign val="subscript"/>
      </rPr>
      <t>Bo</t>
    </r>
    <r>
      <rPr>
        <rFont val="Arial"/>
        <b/>
        <sz val="10.0"/>
      </rPr>
      <t xml:space="preserve"> Actual (m)</t>
    </r>
  </si>
  <si>
    <r>
      <t>H</t>
    </r>
    <r>
      <rPr>
        <rFont val="Arial"/>
        <b/>
        <sz val="10.0"/>
        <vertAlign val="subscript"/>
      </rPr>
      <t>Bo</t>
    </r>
    <r>
      <rPr>
        <rFont val="Arial"/>
        <b/>
        <sz val="10.0"/>
      </rPr>
      <t xml:space="preserve"> Model (m)</t>
    </r>
  </si>
  <si>
    <r>
      <t>H</t>
    </r>
    <r>
      <rPr>
        <rFont val="Arial"/>
        <b/>
        <sz val="10.0"/>
        <vertAlign val="subscript"/>
      </rPr>
      <t>Bo</t>
    </r>
  </si>
  <si>
    <r>
      <t>H</t>
    </r>
    <r>
      <rPr>
        <rFont val="Arial"/>
        <b/>
        <sz val="10.0"/>
        <vertAlign val="subscript"/>
      </rPr>
      <t>F</t>
    </r>
  </si>
  <si>
    <r>
      <t>h</t>
    </r>
    <r>
      <rPr>
        <rFont val="Arial"/>
        <b/>
        <sz val="10.0"/>
        <vertAlign val="subscript"/>
      </rPr>
      <t>i</t>
    </r>
  </si>
  <si>
    <r>
      <t>D</t>
    </r>
    <r>
      <rPr>
        <rFont val="Arial"/>
        <b/>
        <sz val="10.0"/>
      </rPr>
      <t>H/∆t</t>
    </r>
  </si>
  <si>
    <r>
      <t>H</t>
    </r>
    <r>
      <rPr>
        <rFont val="Arial"/>
        <b/>
        <sz val="10.0"/>
        <vertAlign val="subscript"/>
      </rPr>
      <t>Bo</t>
    </r>
  </si>
  <si>
    <t>y = 0.7623x + 56.8093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</si>
  <si>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0.76</t>
    </r>
  </si>
  <si>
    <r>
      <t>∆H/∆t = -18.843 - (0.0000586*S) + (0.00287*SWE(Mar)) + (0.0791*H</t>
    </r>
    <r>
      <rPr>
        <rFont val="Arial"/>
        <sz val="10.0"/>
        <vertAlign val="subscript"/>
      </rPr>
      <t>F</t>
    </r>
    <r>
      <rPr>
        <rFont val="Arial"/>
        <sz val="10.0"/>
      </rPr>
      <t>)</t>
    </r>
  </si>
  <si>
    <r>
      <t>Adj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0.49</t>
    </r>
  </si>
  <si>
    <r>
      <t>∆H/∆t</t>
    </r>
    <r>
      <rPr>
        <rFont val="Arial"/>
        <b/>
        <sz val="10.0"/>
      </rPr>
      <t xml:space="preserve"> Actual (m)</t>
    </r>
  </si>
  <si>
    <r>
      <t>∆H/∆t</t>
    </r>
    <r>
      <rPr>
        <rFont val="Arial"/>
        <b/>
        <sz val="10.0"/>
      </rPr>
      <t xml:space="preserve"> Model (m)</t>
    </r>
  </si>
  <si>
    <r>
      <t>D</t>
    </r>
    <r>
      <rPr>
        <rFont val="Arial"/>
        <b/>
        <sz val="10.0"/>
      </rPr>
      <t>H/∆t</t>
    </r>
  </si>
  <si>
    <r>
      <t>H</t>
    </r>
    <r>
      <rPr>
        <rFont val="Arial"/>
        <b/>
        <sz val="10.0"/>
        <vertAlign val="subscript"/>
      </rPr>
      <t>F</t>
    </r>
  </si>
  <si>
    <t>∆H/∆t</t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</si>
  <si>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</si>
  <si>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t>y = 0.5607x + 0.0487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</si>
  <si>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0.56</t>
    </r>
  </si>
  <si>
    <r>
      <t>t</t>
    </r>
    <r>
      <rPr>
        <rFont val="Arial"/>
        <sz val="10.0"/>
        <vertAlign val="subscript"/>
      </rPr>
      <t>B</t>
    </r>
    <r>
      <rPr>
        <rFont val="Arial"/>
        <sz val="10.0"/>
      </rPr>
      <t xml:space="preserve"> = 96.495 - (0.148*ADDT) + (0.00332*S) - (0.163*SWE(Mar)) + (0.149*SWE(Apr)) + (22.014*h</t>
    </r>
    <r>
      <rPr>
        <rFont val="Arial"/>
        <sz val="10.0"/>
        <vertAlign val="subscript"/>
      </rPr>
      <t>i</t>
    </r>
    <r>
      <rPr>
        <rFont val="Arial"/>
        <sz val="10.0"/>
      </rPr>
      <t>)</t>
    </r>
  </si>
  <si>
    <r>
      <t>Adj R</t>
    </r>
    <r>
      <rPr>
        <rFont val="Arial"/>
        <sz val="10.0"/>
        <vertAlign val="superscript"/>
      </rPr>
      <t>2</t>
    </r>
    <r>
      <rPr>
        <rFont val="Arial"/>
        <sz val="10.0"/>
      </rPr>
      <t xml:space="preserve"> = 0.28</t>
    </r>
  </si>
  <si>
    <r>
      <t>t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Actual (m)</t>
    </r>
  </si>
  <si>
    <r>
      <t>t</t>
    </r>
    <r>
      <rPr>
        <rFont val="Arial"/>
        <b/>
        <sz val="10.0"/>
        <vertAlign val="subscript"/>
      </rPr>
      <t>B</t>
    </r>
    <r>
      <rPr>
        <rFont val="Arial"/>
        <b/>
        <sz val="10.0"/>
      </rPr>
      <t xml:space="preserve"> Model (m)</t>
    </r>
  </si>
  <si>
    <r>
      <t>t</t>
    </r>
    <r>
      <rPr>
        <rFont val="Arial"/>
        <b/>
        <sz val="10.0"/>
        <vertAlign val="subscript"/>
      </rPr>
      <t>B</t>
    </r>
  </si>
  <si>
    <r>
      <t>h</t>
    </r>
    <r>
      <rPr>
        <rFont val="Arial"/>
        <b/>
        <sz val="10.0"/>
        <vertAlign val="subscript"/>
      </rPr>
      <t>i</t>
    </r>
  </si>
  <si>
    <r>
      <t>t</t>
    </r>
    <r>
      <rPr>
        <rFont val="Arial"/>
        <b/>
        <sz val="10.0"/>
        <vertAlign val="subscript"/>
      </rPr>
      <t>B</t>
    </r>
  </si>
  <si>
    <r>
      <t>(W/m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>)</t>
    </r>
  </si>
  <si>
    <t>y = 0.4438x + 59.6803</t>
  </si>
  <si>
    <r>
      <t>R</t>
    </r>
    <r>
      <rPr>
        <rFont val="Arial"/>
        <b/>
        <sz val="10.0"/>
        <vertAlign val="superscript"/>
      </rPr>
      <t>2</t>
    </r>
    <r>
      <rPr>
        <rFont val="Arial"/>
        <b/>
        <sz val="10.0"/>
      </rPr>
      <t xml:space="preserve"> = 0.44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</si>
</sst>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0.000"/>
    <numFmt numFmtId="166" formatCode="d\-mmm"/>
  </numFmts>
  <fonts count="21">
    <font>
      <sz val="10.0"/>
      <color rgb="FF000000"/>
      <name val="Arial"/>
    </font>
    <font>
      <sz val="10.0"/>
      <color theme="1"/>
      <name val="Arial"/>
    </font>
    <font>
      <b/>
      <sz val="10.0"/>
      <color theme="1"/>
      <name val="Arial"/>
    </font>
    <font/>
    <font>
      <b/>
      <sz val="10.0"/>
      <color theme="1"/>
      <name val="Noto Sans Symbols"/>
    </font>
    <font>
      <b/>
      <sz val="12.0"/>
      <color theme="1"/>
      <name val="Times New Roman"/>
    </font>
    <font>
      <u/>
      <sz val="10.0"/>
      <color theme="1"/>
      <name val="Arial"/>
    </font>
    <font>
      <u/>
      <sz val="10.0"/>
      <color theme="1"/>
      <name val="Arial"/>
    </font>
    <font>
      <i/>
      <u/>
      <sz val="10.0"/>
      <color rgb="FF339966"/>
      <name val="Arial"/>
    </font>
    <font>
      <i/>
      <u/>
      <sz val="10.0"/>
      <color rgb="FF339966"/>
      <name val="Arial"/>
    </font>
    <font>
      <u/>
      <sz val="10.0"/>
      <color theme="1"/>
      <name val="Arial"/>
    </font>
    <font>
      <i/>
      <sz val="10.0"/>
      <color rgb="FF339966"/>
      <name val="Arial"/>
    </font>
    <font>
      <i/>
      <sz val="10.0"/>
      <color rgb="FFFF0000"/>
      <name val="Arial"/>
    </font>
    <font>
      <sz val="10.0"/>
      <color rgb="FFFF0000"/>
      <name val="Arial"/>
    </font>
    <font>
      <sz val="8.0"/>
      <color rgb="FFFF0000"/>
      <name val="Arial"/>
    </font>
    <font>
      <sz val="10.0"/>
      <color rgb="FFFF9900"/>
      <name val="Arial"/>
    </font>
    <font>
      <sz val="10.0"/>
      <color rgb="FFFF6600"/>
      <name val="Arial"/>
    </font>
    <font>
      <b/>
      <vertAlign val="subscript"/>
      <sz val="10.0"/>
      <color theme="1"/>
      <name val="Arial"/>
    </font>
    <font>
      <b/>
      <vertAlign val="subscript"/>
      <sz val="10.0"/>
      <color rgb="FFFF9900"/>
      <name val="Arial"/>
    </font>
    <font>
      <color theme="1"/>
      <name val="Calibri"/>
    </font>
    <font>
      <i/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CFFCC"/>
        <bgColor rgb="FFCCFFCC"/>
      </patternFill>
    </fill>
  </fills>
  <borders count="55">
    <border/>
    <border>
      <left style="double">
        <color rgb="FF000000"/>
      </left>
      <right style="hair">
        <color rgb="FF000000"/>
      </right>
      <top style="double">
        <color rgb="FF000000"/>
      </top>
    </border>
    <border>
      <left style="hair">
        <color rgb="FF000000"/>
      </left>
      <top style="double">
        <color rgb="FF000000"/>
      </top>
    </border>
    <border>
      <top style="double">
        <color rgb="FF000000"/>
      </top>
    </border>
    <border>
      <right style="hair">
        <color rgb="FF000000"/>
      </right>
      <top style="double">
        <color rgb="FF000000"/>
      </top>
    </border>
    <border>
      <left style="hair">
        <color rgb="FF000000"/>
      </left>
      <top style="double">
        <color rgb="FF000000"/>
      </top>
      <bottom style="hair">
        <color rgb="FF000000"/>
      </bottom>
    </border>
    <border>
      <top style="double">
        <color rgb="FF000000"/>
      </top>
      <bottom style="hair">
        <color rgb="FF000000"/>
      </bottom>
    </border>
    <border>
      <right style="hair">
        <color rgb="FF000000"/>
      </right>
      <top style="double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double">
        <color rgb="FF000000"/>
      </top>
    </border>
    <border>
      <right style="double">
        <color rgb="FF000000"/>
      </right>
      <top style="double">
        <color rgb="FF000000"/>
      </top>
      <bottom style="hair">
        <color rgb="FF000000"/>
      </bottom>
    </border>
    <border>
      <left style="double">
        <color rgb="FF000000"/>
      </left>
      <right style="hair">
        <color rgb="FF000000"/>
      </right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right style="double">
        <color rgb="FF000000"/>
      </right>
      <top style="hair">
        <color rgb="FF000000"/>
      </top>
    </border>
    <border>
      <left style="double">
        <color rgb="FF000000"/>
      </left>
      <right style="hair">
        <color rgb="FF000000"/>
      </right>
      <bottom style="thin">
        <color rgb="FF000000"/>
      </bottom>
    </border>
    <border>
      <left style="hair">
        <color rgb="FF000000"/>
      </left>
      <right style="hair">
        <color rgb="FF000000"/>
      </right>
      <bottom style="thin">
        <color rgb="FF000000"/>
      </bottom>
    </border>
    <border>
      <bottom style="thin">
        <color rgb="FF000000"/>
      </bottom>
    </border>
    <border>
      <right style="double">
        <color rgb="FF000000"/>
      </right>
      <bottom style="thin">
        <color rgb="FF000000"/>
      </bottom>
    </border>
    <border>
      <left style="double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bottom style="hair">
        <color rgb="FF000000"/>
      </bottom>
    </border>
    <border>
      <left style="hair">
        <color rgb="FF000000"/>
      </left>
      <right style="double">
        <color rgb="FF000000"/>
      </right>
      <top style="thin">
        <color rgb="FF000000"/>
      </top>
      <bottom style="hair">
        <color rgb="FF000000"/>
      </bottom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</border>
    <border>
      <left style="hair">
        <color rgb="FF000000"/>
      </left>
      <top style="hair">
        <color rgb="FF000000"/>
      </top>
      <bottom style="double">
        <color rgb="FF000000"/>
      </bottom>
    </border>
    <border>
      <right style="hair">
        <color rgb="FF000000"/>
      </right>
      <top style="hair">
        <color rgb="FF000000"/>
      </top>
      <bottom style="double">
        <color rgb="FF000000"/>
      </bottom>
    </border>
    <border>
      <top style="hair">
        <color rgb="FF000000"/>
      </top>
      <bottom style="double">
        <color rgb="FF000000"/>
      </bottom>
    </border>
    <border>
      <left style="hair">
        <color rgb="FF000000"/>
      </left>
      <right style="double">
        <color rgb="FF000000"/>
      </right>
      <top style="hair">
        <color rgb="FF000000"/>
      </top>
      <bottom style="double">
        <color rgb="FF000000"/>
      </bottom>
    </border>
    <border>
      <left style="double">
        <color rgb="FF000000"/>
      </left>
      <right style="thin">
        <color rgb="FF000000"/>
      </right>
      <top style="double">
        <color rgb="FF000000"/>
      </top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top style="double">
        <color rgb="FF000000"/>
      </top>
      <bottom style="thin">
        <color rgb="FF000000"/>
      </bottom>
    </border>
    <border>
      <right style="double">
        <color rgb="FF000000"/>
      </right>
      <top style="double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hair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double">
        <color rgb="FF000000"/>
      </right>
      <top style="double">
        <color rgb="FF000000"/>
      </top>
    </border>
    <border>
      <left style="double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bottom style="thin">
        <color rgb="FF000000"/>
      </bottom>
    </border>
    <border>
      <left style="hair">
        <color rgb="FF000000"/>
      </left>
      <right style="double">
        <color rgb="FF000000"/>
      </right>
      <bottom style="thin">
        <color rgb="FF000000"/>
      </bottom>
    </border>
    <border>
      <right style="double">
        <color rgb="FF000000"/>
      </right>
    </border>
    <border>
      <left style="hair">
        <color rgb="FF000000"/>
      </left>
      <top style="hair">
        <color rgb="FF000000"/>
      </top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right style="double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5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left" shrinkToFit="0" vertical="bottom" wrapText="0"/>
    </xf>
    <xf borderId="1" fillId="0" fontId="2" numFmtId="0" xfId="0" applyAlignment="1" applyBorder="1" applyFon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3" fillId="0" fontId="3" numFmtId="0" xfId="0" applyBorder="1" applyFont="1"/>
    <xf borderId="4" fillId="0" fontId="3" numFmtId="0" xfId="0" applyBorder="1" applyFont="1"/>
    <xf borderId="5" fillId="0" fontId="2" numFmtId="0" xfId="0" applyAlignment="1" applyBorder="1" applyFont="1">
      <alignment horizontal="center" shrinkToFit="0" vertical="bottom" wrapText="0"/>
    </xf>
    <xf borderId="6" fillId="0" fontId="3" numFmtId="0" xfId="0" applyBorder="1" applyFont="1"/>
    <xf borderId="7" fillId="0" fontId="3" numFmtId="0" xfId="0" applyBorder="1" applyFont="1"/>
    <xf borderId="3" fillId="0" fontId="2" numFmtId="0" xfId="0" applyAlignment="1" applyBorder="1" applyFont="1">
      <alignment horizontal="center" shrinkToFit="0" vertical="bottom" wrapText="0"/>
    </xf>
    <xf borderId="8" fillId="0" fontId="2" numFmtId="0" xfId="0" applyAlignment="1" applyBorder="1" applyFont="1">
      <alignment horizontal="center" shrinkToFit="0" vertical="bottom" wrapText="0"/>
    </xf>
    <xf borderId="4" fillId="0" fontId="2" numFmtId="0" xfId="0" applyAlignment="1" applyBorder="1" applyFont="1">
      <alignment horizontal="left" shrinkToFit="0" vertical="bottom" wrapText="0"/>
    </xf>
    <xf borderId="9" fillId="0" fontId="3" numFmtId="0" xfId="0" applyBorder="1" applyFont="1"/>
    <xf borderId="0" fillId="0" fontId="2" numFmtId="0" xfId="0" applyAlignment="1" applyFont="1">
      <alignment horizontal="center" shrinkToFit="0" vertical="bottom" wrapText="0"/>
    </xf>
    <xf borderId="10" fillId="0" fontId="2" numFmtId="0" xfId="0" applyAlignment="1" applyBorder="1" applyFont="1">
      <alignment horizontal="center" shrinkToFit="0" vertical="bottom" wrapText="0"/>
    </xf>
    <xf borderId="11" fillId="0" fontId="2" numFmtId="0" xfId="0" applyAlignment="1" applyBorder="1" applyFont="1">
      <alignment horizontal="center" shrinkToFit="0" vertical="bottom" wrapText="0"/>
    </xf>
    <xf borderId="12" fillId="0" fontId="2" numFmtId="0" xfId="0" applyAlignment="1" applyBorder="1" applyFont="1">
      <alignment horizontal="center" shrinkToFit="0" vertical="bottom" wrapText="0"/>
    </xf>
    <xf borderId="12" fillId="0" fontId="2" numFmtId="0" xfId="0" applyAlignment="1" applyBorder="1" applyFont="1">
      <alignment horizontal="left" shrinkToFit="0" vertical="bottom" wrapText="0"/>
    </xf>
    <xf borderId="11" fillId="0" fontId="4" numFmtId="0" xfId="0" applyAlignment="1" applyBorder="1" applyFont="1">
      <alignment horizontal="center" shrinkToFit="0" vertical="bottom" wrapText="0"/>
    </xf>
    <xf borderId="11" fillId="0" fontId="4" numFmtId="0" xfId="0" applyAlignment="1" applyBorder="1" applyFont="1">
      <alignment horizontal="center" shrinkToFit="0" vertical="center" wrapText="0"/>
    </xf>
    <xf borderId="13" fillId="0" fontId="2" numFmtId="0" xfId="0" applyAlignment="1" applyBorder="1" applyFont="1">
      <alignment horizontal="center" shrinkToFit="0" vertical="bottom" wrapText="0"/>
    </xf>
    <xf borderId="14" fillId="0" fontId="3" numFmtId="0" xfId="0" applyBorder="1" applyFont="1"/>
    <xf borderId="15" fillId="0" fontId="2" numFmtId="0" xfId="0" applyAlignment="1" applyBorder="1" applyFont="1">
      <alignment horizontal="center" shrinkToFit="0" vertical="bottom" wrapText="0"/>
    </xf>
    <xf borderId="16" fillId="0" fontId="2" numFmtId="0" xfId="0" applyAlignment="1" applyBorder="1" applyFont="1">
      <alignment horizontal="center" shrinkToFit="0" vertical="bottom" wrapText="0"/>
    </xf>
    <xf borderId="17" fillId="0" fontId="2" numFmtId="0" xfId="0" applyAlignment="1" applyBorder="1" applyFont="1">
      <alignment horizontal="center" shrinkToFit="0" vertical="bottom" wrapText="0"/>
    </xf>
    <xf borderId="17" fillId="0" fontId="2" numFmtId="0" xfId="0" applyAlignment="1" applyBorder="1" applyFont="1">
      <alignment horizontal="left" shrinkToFit="0" vertical="bottom" wrapText="0"/>
    </xf>
    <xf borderId="17" fillId="0" fontId="3" numFmtId="0" xfId="0" applyBorder="1" applyFont="1"/>
    <xf borderId="18" fillId="0" fontId="5" numFmtId="0" xfId="0" applyAlignment="1" applyBorder="1" applyFont="1">
      <alignment horizontal="center" shrinkToFit="0" vertical="bottom" wrapText="0"/>
    </xf>
    <xf borderId="17" fillId="0" fontId="2" numFmtId="16" xfId="0" applyAlignment="1" applyBorder="1" applyFont="1" applyNumberFormat="1">
      <alignment horizontal="center" shrinkToFit="0" vertical="bottom" wrapText="0"/>
    </xf>
    <xf borderId="19" fillId="0" fontId="2" numFmtId="0" xfId="0" applyAlignment="1" applyBorder="1" applyFont="1">
      <alignment horizontal="center" shrinkToFit="0" vertical="bottom" wrapText="0"/>
    </xf>
    <xf borderId="20" fillId="0" fontId="1" numFmtId="0" xfId="0" applyAlignment="1" applyBorder="1" applyFont="1">
      <alignment horizontal="center" shrinkToFit="0" vertical="bottom" wrapText="0"/>
    </xf>
    <xf borderId="21" fillId="0" fontId="1" numFmtId="16" xfId="0" applyAlignment="1" applyBorder="1" applyFont="1" applyNumberFormat="1">
      <alignment horizontal="center" shrinkToFit="0" vertical="bottom" wrapText="0"/>
    </xf>
    <xf borderId="21" fillId="0" fontId="1" numFmtId="1" xfId="0" applyAlignment="1" applyBorder="1" applyFont="1" applyNumberFormat="1">
      <alignment horizontal="center" shrinkToFit="0" vertical="bottom" wrapText="0"/>
    </xf>
    <xf borderId="21" fillId="0" fontId="1" numFmtId="0" xfId="0" applyAlignment="1" applyBorder="1" applyFont="1">
      <alignment horizontal="center" shrinkToFit="0" vertical="bottom" wrapText="0"/>
    </xf>
    <xf borderId="21" fillId="0" fontId="1" numFmtId="164" xfId="0" applyAlignment="1" applyBorder="1" applyFont="1" applyNumberFormat="1">
      <alignment horizontal="center" shrinkToFit="0" vertical="bottom" wrapText="0"/>
    </xf>
    <xf borderId="0" fillId="0" fontId="1" numFmtId="164" xfId="0" applyAlignment="1" applyFont="1" applyNumberFormat="1">
      <alignment horizontal="center" shrinkToFit="0" vertical="bottom" wrapText="0"/>
    </xf>
    <xf borderId="21" fillId="0" fontId="1" numFmtId="0" xfId="0" applyAlignment="1" applyBorder="1" applyFont="1">
      <alignment horizontal="left" shrinkToFit="0" vertical="bottom" wrapText="0"/>
    </xf>
    <xf borderId="22" fillId="0" fontId="1" numFmtId="0" xfId="0" applyAlignment="1" applyBorder="1" applyFont="1">
      <alignment horizontal="center" shrinkToFit="0" vertical="bottom" wrapText="0"/>
    </xf>
    <xf borderId="23" fillId="0" fontId="1" numFmtId="0" xfId="0" applyAlignment="1" applyBorder="1" applyFont="1">
      <alignment horizontal="center" shrinkToFit="0" vertical="bottom" wrapText="0"/>
    </xf>
    <xf borderId="24" fillId="0" fontId="1" numFmtId="0" xfId="0" applyAlignment="1" applyBorder="1" applyFont="1">
      <alignment horizontal="center" shrinkToFit="0" vertical="bottom" wrapText="0"/>
    </xf>
    <xf borderId="25" fillId="0" fontId="1" numFmtId="16" xfId="0" applyAlignment="1" applyBorder="1" applyFont="1" applyNumberFormat="1">
      <alignment horizontal="center" shrinkToFit="0" vertical="bottom" wrapText="0"/>
    </xf>
    <xf borderId="25" fillId="0" fontId="1" numFmtId="1" xfId="0" applyAlignment="1" applyBorder="1" applyFont="1" applyNumberFormat="1">
      <alignment horizontal="center" shrinkToFit="0" vertical="bottom" wrapText="0"/>
    </xf>
    <xf borderId="25" fillId="0" fontId="1" numFmtId="0" xfId="0" applyAlignment="1" applyBorder="1" applyFont="1">
      <alignment horizontal="center" shrinkToFit="0" vertical="bottom" wrapText="0"/>
    </xf>
    <xf borderId="25" fillId="0" fontId="1" numFmtId="164" xfId="0" applyAlignment="1" applyBorder="1" applyFont="1" applyNumberFormat="1">
      <alignment horizontal="center" shrinkToFit="0" vertical="bottom" wrapText="0"/>
    </xf>
    <xf borderId="25" fillId="0" fontId="1" numFmtId="0" xfId="0" applyAlignment="1" applyBorder="1" applyFont="1">
      <alignment horizontal="left" shrinkToFit="0" vertical="bottom" wrapText="0"/>
    </xf>
    <xf borderId="26" fillId="0" fontId="1" numFmtId="0" xfId="0" applyAlignment="1" applyBorder="1" applyFont="1">
      <alignment horizontal="center" shrinkToFit="0" vertical="bottom" wrapText="0"/>
    </xf>
    <xf borderId="27" fillId="0" fontId="1" numFmtId="0" xfId="0" applyAlignment="1" applyBorder="1" applyFont="1">
      <alignment horizontal="center" shrinkToFit="0" vertical="bottom" wrapText="0"/>
    </xf>
    <xf borderId="25" fillId="0" fontId="6" numFmtId="0" xfId="0" applyAlignment="1" applyBorder="1" applyFont="1">
      <alignment horizontal="center" shrinkToFit="0" vertical="bottom" wrapText="0"/>
    </xf>
    <xf borderId="25" fillId="0" fontId="7" numFmtId="0" xfId="0" applyAlignment="1" applyBorder="1" applyFont="1">
      <alignment horizontal="left" shrinkToFit="0" vertical="bottom" wrapText="0"/>
    </xf>
    <xf borderId="25" fillId="0" fontId="8" numFmtId="0" xfId="0" applyAlignment="1" applyBorder="1" applyFont="1">
      <alignment horizontal="center" shrinkToFit="0" vertical="bottom" wrapText="0"/>
    </xf>
    <xf borderId="25" fillId="0" fontId="9" numFmtId="164" xfId="0" applyAlignment="1" applyBorder="1" applyFont="1" applyNumberFormat="1">
      <alignment horizontal="center" shrinkToFit="0" vertical="bottom" wrapText="0"/>
    </xf>
    <xf borderId="25" fillId="0" fontId="10" numFmtId="164" xfId="0" applyAlignment="1" applyBorder="1" applyFont="1" applyNumberFormat="1">
      <alignment horizontal="center" shrinkToFit="0" vertical="bottom" wrapText="0"/>
    </xf>
    <xf borderId="26" fillId="0" fontId="1" numFmtId="164" xfId="0" applyAlignment="1" applyBorder="1" applyFont="1" applyNumberFormat="1">
      <alignment horizontal="center" shrinkToFit="0" vertical="bottom" wrapText="0"/>
    </xf>
    <xf borderId="27" fillId="0" fontId="1" numFmtId="164" xfId="0" applyAlignment="1" applyBorder="1" applyFont="1" applyNumberFormat="1">
      <alignment horizontal="center" shrinkToFit="0" vertical="bottom" wrapText="0"/>
    </xf>
    <xf borderId="25" fillId="0" fontId="1" numFmtId="165" xfId="0" applyAlignment="1" applyBorder="1" applyFont="1" applyNumberFormat="1">
      <alignment horizontal="center" shrinkToFit="0" vertical="bottom" wrapText="0"/>
    </xf>
    <xf borderId="14" fillId="0" fontId="1" numFmtId="0" xfId="0" applyAlignment="1" applyBorder="1" applyFont="1">
      <alignment horizontal="center" shrinkToFit="0" vertical="bottom" wrapText="0"/>
    </xf>
    <xf borderId="25" fillId="0" fontId="11" numFmtId="164" xfId="0" applyAlignment="1" applyBorder="1" applyFont="1" applyNumberFormat="1">
      <alignment horizontal="center" shrinkToFit="0" vertical="bottom" wrapText="0"/>
    </xf>
    <xf borderId="25" fillId="2" fontId="1" numFmtId="0" xfId="0" applyAlignment="1" applyBorder="1" applyFill="1" applyFont="1">
      <alignment horizontal="center" shrinkToFit="0" vertical="bottom" wrapText="0"/>
    </xf>
    <xf borderId="25" fillId="0" fontId="11" numFmtId="0" xfId="0" applyAlignment="1" applyBorder="1" applyFont="1">
      <alignment horizontal="left" shrinkToFit="0" vertical="bottom" wrapText="0"/>
    </xf>
    <xf borderId="14" fillId="0" fontId="1" numFmtId="1" xfId="0" applyAlignment="1" applyBorder="1" applyFont="1" applyNumberFormat="1">
      <alignment horizontal="center" shrinkToFit="0" vertical="bottom" wrapText="0"/>
    </xf>
    <xf borderId="25" fillId="0" fontId="12" numFmtId="164" xfId="0" applyAlignment="1" applyBorder="1" applyFont="1" applyNumberFormat="1">
      <alignment horizontal="center" shrinkToFit="0" vertical="bottom" wrapText="0"/>
    </xf>
    <xf borderId="25" fillId="0" fontId="13" numFmtId="0" xfId="0" applyAlignment="1" applyBorder="1" applyFont="1">
      <alignment horizontal="left" shrinkToFit="0" vertical="bottom" wrapText="0"/>
    </xf>
    <xf borderId="25" fillId="0" fontId="13" numFmtId="0" xfId="0" applyAlignment="1" applyBorder="1" applyFont="1">
      <alignment horizontal="center" shrinkToFit="0" vertical="bottom" wrapText="0"/>
    </xf>
    <xf borderId="25" fillId="0" fontId="13" numFmtId="164" xfId="0" applyAlignment="1" applyBorder="1" applyFont="1" applyNumberFormat="1">
      <alignment horizontal="center" shrinkToFit="0" vertical="bottom" wrapText="0"/>
    </xf>
    <xf borderId="25" fillId="0" fontId="14" numFmtId="0" xfId="0" applyAlignment="1" applyBorder="1" applyFont="1">
      <alignment horizontal="center" shrinkToFit="0" vertical="bottom" wrapText="0"/>
    </xf>
    <xf borderId="25" fillId="0" fontId="1" numFmtId="2" xfId="0" applyAlignment="1" applyBorder="1" applyFont="1" applyNumberFormat="1">
      <alignment horizontal="center" shrinkToFit="0" vertical="bottom" wrapText="0"/>
    </xf>
    <xf borderId="25" fillId="2" fontId="13" numFmtId="0" xfId="0" applyAlignment="1" applyBorder="1" applyFont="1">
      <alignment horizontal="center" shrinkToFit="0" vertical="bottom" wrapText="0"/>
    </xf>
    <xf borderId="25" fillId="0" fontId="11" numFmtId="0" xfId="0" applyAlignment="1" applyBorder="1" applyFont="1">
      <alignment horizontal="center" shrinkToFit="0" vertical="bottom" wrapText="0"/>
    </xf>
    <xf borderId="25" fillId="0" fontId="15" numFmtId="164" xfId="0" applyAlignment="1" applyBorder="1" applyFont="1" applyNumberFormat="1">
      <alignment horizontal="center" shrinkToFit="0" vertical="bottom" wrapText="0"/>
    </xf>
    <xf borderId="25" fillId="0" fontId="15" numFmtId="0" xfId="0" applyAlignment="1" applyBorder="1" applyFont="1">
      <alignment horizontal="center" shrinkToFit="0" vertical="bottom" wrapText="0"/>
    </xf>
    <xf borderId="25" fillId="0" fontId="16" numFmtId="0" xfId="0" applyAlignment="1" applyBorder="1" applyFont="1">
      <alignment horizontal="left" shrinkToFit="0" vertical="bottom" wrapText="0"/>
    </xf>
    <xf borderId="25" fillId="0" fontId="16" numFmtId="0" xfId="0" applyAlignment="1" applyBorder="1" applyFont="1">
      <alignment horizontal="center" shrinkToFit="0" vertical="bottom" wrapText="0"/>
    </xf>
    <xf borderId="11" fillId="0" fontId="1" numFmtId="0" xfId="0" applyAlignment="1" applyBorder="1" applyFont="1">
      <alignment horizontal="center" shrinkToFit="0" vertical="bottom" wrapText="0"/>
    </xf>
    <xf borderId="28" fillId="0" fontId="1" numFmtId="0" xfId="0" applyAlignment="1" applyBorder="1" applyFont="1">
      <alignment horizontal="center" shrinkToFit="0" vertical="bottom" wrapText="0"/>
    </xf>
    <xf borderId="29" fillId="0" fontId="1" numFmtId="0" xfId="0" applyAlignment="1" applyBorder="1" applyFont="1">
      <alignment horizontal="center" shrinkToFit="0" vertical="bottom" wrapText="0"/>
    </xf>
    <xf borderId="29" fillId="0" fontId="1" numFmtId="0" xfId="0" applyAlignment="1" applyBorder="1" applyFont="1">
      <alignment horizontal="left" shrinkToFit="0" vertical="bottom" wrapText="0"/>
    </xf>
    <xf borderId="30" fillId="0" fontId="1" numFmtId="0" xfId="0" applyAlignment="1" applyBorder="1" applyFont="1">
      <alignment horizontal="center" shrinkToFit="0" vertical="bottom" wrapText="0"/>
    </xf>
    <xf borderId="31" fillId="0" fontId="1" numFmtId="0" xfId="0" applyAlignment="1" applyBorder="1" applyFont="1">
      <alignment horizontal="center" shrinkToFit="0" vertical="bottom" wrapText="0"/>
    </xf>
    <xf borderId="29" fillId="0" fontId="1" numFmtId="164" xfId="0" applyAlignment="1" applyBorder="1" applyFont="1" applyNumberFormat="1">
      <alignment horizontal="center" shrinkToFit="0" vertical="bottom" wrapText="0"/>
    </xf>
    <xf borderId="32" fillId="0" fontId="1" numFmtId="164" xfId="0" applyAlignment="1" applyBorder="1" applyFont="1" applyNumberFormat="1">
      <alignment horizontal="center" shrinkToFit="0" vertical="bottom" wrapText="0"/>
    </xf>
    <xf borderId="33" fillId="0" fontId="1" numFmtId="164" xfId="0" applyAlignment="1" applyBorder="1" applyFont="1" applyNumberFormat="1">
      <alignment horizontal="center" shrinkToFit="0" vertical="bottom" wrapText="0"/>
    </xf>
    <xf borderId="0" fillId="0" fontId="17" numFmtId="0" xfId="0" applyAlignment="1" applyFont="1">
      <alignment horizontal="left" shrinkToFit="0" vertical="bottom" wrapText="0"/>
    </xf>
    <xf borderId="0" fillId="0" fontId="18" numFmtId="0" xfId="0" applyAlignment="1" applyFon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0" fillId="0" fontId="19" numFmtId="0" xfId="0" applyFont="1"/>
    <xf borderId="34" fillId="0" fontId="2" numFmtId="0" xfId="0" applyAlignment="1" applyBorder="1" applyFont="1">
      <alignment horizontal="center" shrinkToFit="0" vertical="center" wrapText="0"/>
    </xf>
    <xf borderId="35" fillId="0" fontId="2" numFmtId="0" xfId="0" applyAlignment="1" applyBorder="1" applyFont="1">
      <alignment horizontal="center" shrinkToFit="0" vertical="center" wrapText="0"/>
    </xf>
    <xf borderId="36" fillId="0" fontId="3" numFmtId="0" xfId="0" applyBorder="1" applyFont="1"/>
    <xf borderId="37" fillId="0" fontId="3" numFmtId="0" xfId="0" applyBorder="1" applyFont="1"/>
    <xf borderId="38" fillId="0" fontId="3" numFmtId="0" xfId="0" applyBorder="1" applyFont="1"/>
    <xf borderId="39" fillId="0" fontId="2" numFmtId="0" xfId="0" applyAlignment="1" applyBorder="1" applyFont="1">
      <alignment horizontal="center" shrinkToFit="0" vertical="bottom" wrapText="0"/>
    </xf>
    <xf borderId="40" fillId="0" fontId="2" numFmtId="0" xfId="0" applyAlignment="1" applyBorder="1" applyFont="1">
      <alignment horizontal="center" shrinkToFit="0" vertical="center" wrapText="0"/>
    </xf>
    <xf borderId="40" fillId="0" fontId="2" numFmtId="0" xfId="0" applyAlignment="1" applyBorder="1" applyFont="1">
      <alignment horizontal="center" shrinkToFit="0" vertical="bottom" wrapText="0"/>
    </xf>
    <xf borderId="41" fillId="0" fontId="2" numFmtId="0" xfId="0" applyAlignment="1" applyBorder="1" applyFont="1">
      <alignment horizontal="center" shrinkToFit="0" vertical="bottom" wrapText="0"/>
    </xf>
    <xf borderId="42" fillId="0" fontId="2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center" shrinkToFit="0" vertical="center" wrapText="0"/>
    </xf>
    <xf borderId="43" fillId="0" fontId="2" numFmtId="0" xfId="0" applyAlignment="1" applyBorder="1" applyFont="1">
      <alignment horizontal="center" shrinkToFit="0" vertical="bottom" wrapText="0"/>
    </xf>
    <xf borderId="44" fillId="0" fontId="1" numFmtId="0" xfId="0" applyAlignment="1" applyBorder="1" applyFont="1">
      <alignment horizontal="center" shrinkToFit="0" vertical="bottom" wrapText="0"/>
    </xf>
    <xf borderId="45" fillId="0" fontId="1" numFmtId="0" xfId="0" applyAlignment="1" applyBorder="1" applyFont="1">
      <alignment horizontal="center" shrinkToFit="0" vertical="bottom" wrapText="0"/>
    </xf>
    <xf borderId="45" fillId="0" fontId="1" numFmtId="0" xfId="0" applyAlignment="1" applyBorder="1" applyFont="1">
      <alignment shrinkToFit="0" vertical="bottom" wrapText="0"/>
    </xf>
    <xf borderId="45" fillId="0" fontId="1" numFmtId="164" xfId="0" applyAlignment="1" applyBorder="1" applyFont="1" applyNumberFormat="1">
      <alignment horizontal="center" shrinkToFit="0" vertical="bottom" wrapText="0"/>
    </xf>
    <xf borderId="46" fillId="0" fontId="1" numFmtId="0" xfId="0" applyAlignment="1" applyBorder="1" applyFont="1">
      <alignment horizontal="center" shrinkToFit="0" vertical="bottom" wrapText="0"/>
    </xf>
    <xf borderId="23" fillId="0" fontId="1" numFmtId="0" xfId="0" applyAlignment="1" applyBorder="1" applyFont="1">
      <alignment shrinkToFit="0" vertical="bottom" wrapText="0"/>
    </xf>
    <xf borderId="17" fillId="0" fontId="2" numFmtId="166" xfId="0" applyAlignment="1" applyBorder="1" applyFont="1" applyNumberFormat="1">
      <alignment horizontal="center" shrinkToFit="0" vertical="bottom" wrapText="0"/>
    </xf>
    <xf borderId="47" fillId="0" fontId="3" numFmtId="0" xfId="0" applyBorder="1" applyFont="1"/>
    <xf borderId="48" fillId="0" fontId="2" numFmtId="0" xfId="0" applyAlignment="1" applyBorder="1" applyFont="1">
      <alignment horizontal="center" shrinkToFit="0" vertical="bottom" wrapText="0"/>
    </xf>
    <xf borderId="13" fillId="0" fontId="1" numFmtId="164" xfId="0" applyAlignment="1" applyBorder="1" applyFont="1" applyNumberFormat="1">
      <alignment horizontal="center" shrinkToFit="0" vertical="bottom" wrapText="0"/>
    </xf>
    <xf borderId="27" fillId="0" fontId="1" numFmtId="0" xfId="0" applyAlignment="1" applyBorder="1" applyFont="1">
      <alignment shrinkToFit="0" vertical="bottom" wrapText="0"/>
    </xf>
    <xf borderId="23" fillId="0" fontId="1" numFmtId="164" xfId="0" applyAlignment="1" applyBorder="1" applyFont="1" applyNumberFormat="1">
      <alignment horizontal="center" shrinkToFit="0" vertical="bottom" wrapText="0"/>
    </xf>
    <xf borderId="49" fillId="0" fontId="3" numFmtId="0" xfId="0" applyBorder="1" applyFont="1"/>
    <xf borderId="25" fillId="0" fontId="1" numFmtId="0" xfId="0" applyAlignment="1" applyBorder="1" applyFont="1">
      <alignment shrinkToFit="0" vertical="bottom" wrapText="0"/>
    </xf>
    <xf borderId="13" fillId="0" fontId="1" numFmtId="0" xfId="0" applyAlignment="1" applyBorder="1" applyFont="1">
      <alignment horizontal="center" shrinkToFit="0" vertical="bottom" wrapText="0"/>
    </xf>
    <xf borderId="24" fillId="0" fontId="13" numFmtId="0" xfId="0" applyAlignment="1" applyBorder="1" applyFont="1">
      <alignment horizontal="center" shrinkToFit="0" vertical="bottom" wrapText="0"/>
    </xf>
    <xf borderId="14" fillId="0" fontId="13" numFmtId="1" xfId="0" applyAlignment="1" applyBorder="1" applyFont="1" applyNumberFormat="1">
      <alignment horizontal="center" shrinkToFit="0" vertical="bottom" wrapText="0"/>
    </xf>
    <xf borderId="25" fillId="0" fontId="13" numFmtId="1" xfId="0" applyAlignment="1" applyBorder="1" applyFont="1" applyNumberFormat="1">
      <alignment horizontal="center" shrinkToFit="0" vertical="bottom" wrapText="0"/>
    </xf>
    <xf borderId="25" fillId="0" fontId="13" numFmtId="165" xfId="0" applyAlignment="1" applyBorder="1" applyFont="1" applyNumberFormat="1">
      <alignment horizontal="center" shrinkToFit="0" vertical="bottom" wrapText="0"/>
    </xf>
    <xf borderId="27" fillId="0" fontId="13" numFmtId="164" xfId="0" applyAlignment="1" applyBorder="1" applyFont="1" applyNumberFormat="1">
      <alignment horizontal="center" shrinkToFit="0" vertical="bottom" wrapText="0"/>
    </xf>
    <xf borderId="11" fillId="0" fontId="1" numFmtId="0" xfId="0" applyAlignment="1" applyBorder="1" applyFont="1">
      <alignment shrinkToFit="0" vertical="bottom" wrapText="0"/>
    </xf>
    <xf borderId="11" fillId="0" fontId="1" numFmtId="164" xfId="0" applyAlignment="1" applyBorder="1" applyFont="1" applyNumberFormat="1">
      <alignment horizontal="center" shrinkToFit="0" vertical="bottom" wrapText="0"/>
    </xf>
    <xf borderId="50" fillId="0" fontId="1" numFmtId="164" xfId="0" applyAlignment="1" applyBorder="1" applyFont="1" applyNumberFormat="1">
      <alignment horizontal="center" shrinkToFit="0" vertical="bottom" wrapText="0"/>
    </xf>
    <xf borderId="29" fillId="0" fontId="1" numFmtId="0" xfId="0" applyAlignment="1" applyBorder="1" applyFont="1">
      <alignment shrinkToFit="0" vertical="bottom" wrapText="0"/>
    </xf>
    <xf borderId="30" fillId="0" fontId="1" numFmtId="164" xfId="0" applyAlignment="1" applyBorder="1" applyFont="1" applyNumberFormat="1">
      <alignment horizontal="center" shrinkToFit="0" vertical="bottom" wrapText="0"/>
    </xf>
    <xf borderId="33" fillId="0" fontId="1" numFmtId="0" xfId="0" applyAlignment="1" applyBorder="1" applyFont="1">
      <alignment shrinkToFit="0" vertical="bottom" wrapText="0"/>
    </xf>
    <xf borderId="31" fillId="0" fontId="1" numFmtId="1" xfId="0" applyAlignment="1" applyBorder="1" applyFont="1" applyNumberFormat="1">
      <alignment horizontal="center" shrinkToFit="0" vertical="bottom" wrapText="0"/>
    </xf>
    <xf borderId="29" fillId="0" fontId="1" numFmtId="1" xfId="0" applyAlignment="1" applyBorder="1" applyFont="1" applyNumberFormat="1">
      <alignment horizontal="center" shrinkToFit="0" vertical="bottom" wrapText="0"/>
    </xf>
    <xf borderId="3" fillId="0" fontId="1" numFmtId="0" xfId="0" applyAlignment="1" applyBorder="1" applyFont="1">
      <alignment horizontal="center" shrinkToFit="0" vertical="bottom" wrapText="0"/>
    </xf>
    <xf borderId="51" fillId="0" fontId="3" numFmtId="0" xfId="0" applyBorder="1" applyFont="1"/>
    <xf borderId="36" fillId="0" fontId="2" numFmtId="0" xfId="0" applyAlignment="1" applyBorder="1" applyFont="1">
      <alignment horizontal="center" shrinkToFit="0" vertical="center" wrapText="0"/>
    </xf>
    <xf borderId="52" fillId="0" fontId="2" numFmtId="0" xfId="0" applyAlignment="1" applyBorder="1" applyFont="1">
      <alignment horizontal="center" shrinkToFit="0" vertical="bottom" wrapText="0"/>
    </xf>
    <xf borderId="12" fillId="0" fontId="1" numFmtId="0" xfId="0" applyAlignment="1" applyBorder="1" applyFont="1">
      <alignment horizontal="center" shrinkToFit="0" vertical="bottom" wrapText="0"/>
    </xf>
    <xf borderId="25" fillId="0" fontId="20" numFmtId="164" xfId="0" applyAlignment="1" applyBorder="1" applyFont="1" applyNumberFormat="1">
      <alignment horizontal="center" shrinkToFit="0" vertical="bottom" wrapText="0"/>
    </xf>
    <xf borderId="25" fillId="0" fontId="20" numFmtId="0" xfId="0" applyAlignment="1" applyBorder="1" applyFont="1">
      <alignment horizontal="center" shrinkToFit="0" vertical="bottom" wrapText="0"/>
    </xf>
    <xf borderId="41" fillId="0" fontId="2" numFmtId="0" xfId="0" applyAlignment="1" applyBorder="1" applyFont="1">
      <alignment horizontal="center" shrinkToFit="0" vertical="center" wrapText="0"/>
    </xf>
    <xf borderId="46" fillId="0" fontId="1" numFmtId="164" xfId="0" applyAlignment="1" applyBorder="1" applyFont="1" applyNumberFormat="1">
      <alignment horizontal="center" shrinkToFit="0" vertical="bottom" wrapText="0"/>
    </xf>
    <xf borderId="26" fillId="0" fontId="13" numFmtId="164" xfId="0" applyAlignment="1" applyBorder="1" applyFont="1" applyNumberFormat="1">
      <alignment horizontal="center" shrinkToFit="0" vertical="bottom" wrapText="0"/>
    </xf>
    <xf borderId="14" fillId="0" fontId="1" numFmtId="164" xfId="0" applyAlignment="1" applyBorder="1" applyFont="1" applyNumberFormat="1">
      <alignment horizontal="center" shrinkToFit="0" vertical="bottom" wrapText="0"/>
    </xf>
    <xf borderId="0" fillId="0" fontId="1" numFmtId="0" xfId="0" applyAlignment="1" applyFont="1">
      <alignment shrinkToFit="0" vertical="center" wrapText="0"/>
    </xf>
    <xf borderId="0" fillId="0" fontId="1" numFmtId="0" xfId="0" applyAlignment="1" applyFont="1">
      <alignment shrinkToFit="0" vertical="bottom" wrapText="0"/>
    </xf>
    <xf borderId="53" fillId="0" fontId="1" numFmtId="164" xfId="0" applyAlignment="1" applyBorder="1" applyFont="1" applyNumberFormat="1">
      <alignment horizontal="center" shrinkToFit="0" vertical="bottom" wrapText="0"/>
    </xf>
    <xf borderId="45" fillId="0" fontId="1" numFmtId="165" xfId="0" applyAlignment="1" applyBorder="1" applyFont="1" applyNumberFormat="1">
      <alignment horizontal="center" shrinkToFit="0" vertical="bottom" wrapText="0"/>
    </xf>
    <xf borderId="27" fillId="0" fontId="1" numFmtId="165" xfId="0" applyAlignment="1" applyBorder="1" applyFont="1" applyNumberFormat="1">
      <alignment horizontal="center" shrinkToFit="0" vertical="bottom" wrapText="0"/>
    </xf>
    <xf borderId="29" fillId="0" fontId="1" numFmtId="165" xfId="0" applyAlignment="1" applyBorder="1" applyFont="1" applyNumberFormat="1">
      <alignment horizontal="center" shrinkToFit="0" vertical="bottom" wrapText="0"/>
    </xf>
    <xf borderId="33" fillId="0" fontId="1" numFmtId="165" xfId="0" applyAlignment="1" applyBorder="1" applyFont="1" applyNumberFormat="1">
      <alignment horizontal="center" shrinkToFit="0" vertical="bottom" wrapText="0"/>
    </xf>
    <xf borderId="54" fillId="0" fontId="5" numFmtId="0" xfId="0" applyAlignment="1" applyBorder="1" applyFont="1">
      <alignment horizontal="center" shrinkToFit="0" vertical="bottom" wrapText="0"/>
    </xf>
    <xf borderId="45" fillId="0" fontId="1" numFmtId="1" xfId="0" applyAlignment="1" applyBorder="1" applyFont="1" applyNumberFormat="1">
      <alignment horizontal="center" shrinkToFit="0" vertical="bottom" wrapText="0"/>
    </xf>
    <xf borderId="23" fillId="0" fontId="1" numFmtId="1" xfId="0" applyAlignment="1" applyBorder="1" applyFont="1" applyNumberFormat="1">
      <alignment horizontal="center" shrinkToFit="0" vertical="bottom" wrapText="0"/>
    </xf>
    <xf borderId="27" fillId="0" fontId="1" numFmtId="1" xfId="0" applyAlignment="1" applyBorder="1" applyFont="1" applyNumberFormat="1">
      <alignment horizontal="center" shrinkToFit="0" vertical="bottom" wrapText="0"/>
    </xf>
    <xf borderId="53" fillId="0" fontId="1" numFmtId="1" xfId="0" applyAlignment="1" applyBorder="1" applyFont="1" applyNumberFormat="1">
      <alignment horizontal="center" shrinkToFit="0" vertical="bottom" wrapText="0"/>
    </xf>
    <xf borderId="25" fillId="0" fontId="1" numFmtId="1" xfId="0" applyAlignment="1" applyBorder="1" applyFont="1" applyNumberFormat="1">
      <alignment shrinkToFit="0" vertical="bottom" wrapText="0"/>
    </xf>
    <xf borderId="29" fillId="0" fontId="1" numFmtId="1" xfId="0" applyAlignment="1" applyBorder="1" applyFont="1" applyNumberFormat="1">
      <alignment shrinkToFit="0" vertical="bottom" wrapText="0"/>
    </xf>
    <xf borderId="33" fillId="0" fontId="1" numFmtId="1" xfId="0" applyAlignment="1" applyBorder="1" applyFont="1" applyNumberForma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'HB, clear'!$Y$4:$Y$33</c:f>
            </c:numRef>
          </c:xVal>
          <c:yVal>
            <c:numRef>
              <c:f>'HB, clear'!$AA$4:$AA$33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'HB, clear'!$Y$4:$Y$33</c:f>
            </c:numRef>
          </c:xVal>
          <c:yVal>
            <c:numRef>
              <c:f>'HB, clear'!$T$12:$T$13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clear'!$Y$4:$Y$33</c:f>
            </c:numRef>
          </c:xVal>
          <c:yVal>
            <c:numRef>
              <c:f>'HB, clear'!$Z$4:$Z$33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clear'!$Y$4:$Y$33</c:f>
            </c:numRef>
          </c:xVal>
          <c:yVal>
            <c:numRef>
              <c:f>'HB, clear'!$AB$4:$AB$33</c:f>
              <c:numCache/>
            </c:numRef>
          </c:yVal>
        </c:ser>
        <c:ser>
          <c:idx val="4"/>
          <c:order val="4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clear'!$Y$4:$Y$33</c:f>
            </c:numRef>
          </c:xVal>
          <c:yVal>
            <c:numRef>
              <c:f>'HB, clear'!$AC$4:$AC$33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05627"/>
        <c:axId val="1358378292"/>
      </c:scatterChart>
      <c:valAx>
        <c:axId val="34405627"/>
        <c:scaling>
          <c:orientation val="minMax"/>
          <c:max val="2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Actual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58378292"/>
      </c:valAx>
      <c:valAx>
        <c:axId val="1358378292"/>
        <c:scaling>
          <c:orientation val="minMax"/>
          <c:max val="2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Model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440562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'HB, WSC'!$Y$4:$Y$33</c:f>
            </c:numRef>
          </c:xVal>
          <c:yVal>
            <c:numRef>
              <c:f>'HB, WSC'!$AA$4:$AA$33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'HB, WSC'!$Y$4:$Y$33</c:f>
            </c:numRef>
          </c:xVal>
          <c:yVal>
            <c:numRef>
              <c:f>'HB, WSC'!$T$12:$T$13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WSC'!$Y$4:$Y$33</c:f>
            </c:numRef>
          </c:xVal>
          <c:yVal>
            <c:numRef>
              <c:f>'HB, WSC'!$Z$4:$Z$33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WSC'!$Y$4:$Y$33</c:f>
            </c:numRef>
          </c:xVal>
          <c:yVal>
            <c:numRef>
              <c:f>'HB, WSC'!$AB$4:$AB$33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526301"/>
        <c:axId val="1894786643"/>
      </c:scatterChart>
      <c:valAx>
        <c:axId val="351526301"/>
        <c:scaling>
          <c:orientation val="minMax"/>
          <c:max val="246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Actual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94786643"/>
      </c:valAx>
      <c:valAx>
        <c:axId val="1894786643"/>
        <c:scaling>
          <c:orientation val="minMax"/>
          <c:max val="246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Model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5152630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'HB, clear'!$Y$48:$Y$77</c:f>
            </c:numRef>
          </c:xVal>
          <c:yVal>
            <c:numRef>
              <c:f>'HB, clear'!$AA$48:$AA$77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'HB, clear'!$Y$48:$Y$77</c:f>
            </c:numRef>
          </c:xVal>
          <c:yVal>
            <c:numRef>
              <c:f>'HB, clear'!$T$12:$T$13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clear'!$Y$48:$Y$77</c:f>
            </c:numRef>
          </c:xVal>
          <c:yVal>
            <c:numRef>
              <c:f>'HB, clear'!$Z$48:$Z$77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clear'!$Y$48:$Y$77</c:f>
            </c:numRef>
          </c:xVal>
          <c:yVal>
            <c:numRef>
              <c:f>'HB, clear'!$AB$48:$AB$77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9613119"/>
        <c:axId val="1834054574"/>
      </c:scatterChart>
      <c:valAx>
        <c:axId val="1339613119"/>
        <c:scaling>
          <c:orientation val="minMax"/>
          <c:max val="25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Actual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34054574"/>
      </c:valAx>
      <c:valAx>
        <c:axId val="1834054574"/>
        <c:scaling>
          <c:orientation val="minMax"/>
          <c:max val="25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Updated HB, Clearwater Model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3961311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'HB, WSC'!$Y$4:$Y$33</c:f>
            </c:numRef>
          </c:xVal>
          <c:yVal>
            <c:numRef>
              <c:f>'HB, WSC'!$AA$4:$AA$33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'HB, WSC'!$Y$4:$Y$33</c:f>
            </c:numRef>
          </c:xVal>
          <c:yVal>
            <c:numRef>
              <c:f>'HB, WSC'!$T$12:$T$13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WSC'!$Y$4:$Y$33</c:f>
            </c:numRef>
          </c:xVal>
          <c:yVal>
            <c:numRef>
              <c:f>'HB, WSC'!$Z$4:$Z$33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WSC'!$Y$4:$Y$33</c:f>
            </c:numRef>
          </c:xVal>
          <c:yVal>
            <c:numRef>
              <c:f>'HB, WSC'!$AB$4:$AB$33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757308"/>
        <c:axId val="1239480588"/>
      </c:scatterChart>
      <c:valAx>
        <c:axId val="259757308"/>
        <c:scaling>
          <c:orientation val="minMax"/>
          <c:max val="246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Actual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39480588"/>
      </c:valAx>
      <c:valAx>
        <c:axId val="1239480588"/>
        <c:scaling>
          <c:orientation val="minMax"/>
          <c:max val="246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Model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5975730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'HB, clear - HF'!$T$12:$T$13</c:f>
            </c:numRef>
          </c:xVal>
          <c:yVal>
            <c:numRef>
              <c:f>'HB, clear - HF'!$AC$4:$AC$33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clear - HF'!$T$12:$T$13</c:f>
            </c:numRef>
          </c:xVal>
          <c:yVal>
            <c:numRef>
              <c:f>'HB, clear - HF'!$AB$4:$AB$33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clear - HF'!$T$12:$T$13</c:f>
            </c:numRef>
          </c:xVal>
          <c:yVal>
            <c:numRef>
              <c:f>'HB, clear - HF'!$AD$4:$AD$33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clear - HF'!$T$12:$T$13</c:f>
            </c:numRef>
          </c:xVal>
          <c:yVal>
            <c:numRef>
              <c:f>'HB, clear - HF'!$AE$4:$AE$33</c:f>
              <c:numCache/>
            </c:numRef>
          </c:yVal>
        </c:ser>
        <c:ser>
          <c:idx val="4"/>
          <c:order val="4"/>
          <c:spPr>
            <a:ln>
              <a:noFill/>
            </a:ln>
          </c:spPr>
          <c:marker>
            <c:symbol val="circle"/>
            <c:size val="7"/>
            <c:spPr>
              <a:solidFill>
                <a:srgbClr val="800080"/>
              </a:solidFill>
              <a:ln cmpd="sng">
                <a:solidFill>
                  <a:srgbClr val="800080"/>
                </a:solidFill>
              </a:ln>
            </c:spPr>
          </c:marker>
          <c:xVal>
            <c:numRef>
              <c:f>'HB, clear - HF'!$T$12:$T$13</c:f>
            </c:numRef>
          </c:xVal>
          <c:yVal>
            <c:numRef>
              <c:f>'HB, clear - HF'!$U$12:$U$13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934277"/>
        <c:axId val="606253957"/>
      </c:scatterChart>
      <c:valAx>
        <c:axId val="1902934277"/>
        <c:scaling>
          <c:orientation val="minMax"/>
          <c:max val="1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- HF Actual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06253957"/>
      </c:valAx>
      <c:valAx>
        <c:axId val="606253957"/>
        <c:scaling>
          <c:orientation val="minMax"/>
          <c:max val="1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- HF Model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0293427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'HB, clear - HF'!$T$12:$T$13</c:f>
            </c:numRef>
          </c:xVal>
          <c:yVal>
            <c:numRef>
              <c:f>'HB, clear - HF'!$AB$46:$AB$75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clear - HF'!$T$12:$T$13</c:f>
            </c:numRef>
          </c:xVal>
          <c:yVal>
            <c:numRef>
              <c:f>'HB, clear - HF'!$AA$46:$AA$75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clear - HF'!$T$12:$T$13</c:f>
            </c:numRef>
          </c:xVal>
          <c:yVal>
            <c:numRef>
              <c:f>'HB, clear - HF'!$AC$46:$AC$75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800080"/>
              </a:solidFill>
              <a:ln cmpd="sng">
                <a:solidFill>
                  <a:srgbClr val="800080"/>
                </a:solidFill>
              </a:ln>
            </c:spPr>
          </c:marker>
          <c:xVal>
            <c:numRef>
              <c:f>'HB, clear - HF'!$T$12:$T$13</c:f>
            </c:numRef>
          </c:xVal>
          <c:yVal>
            <c:numRef>
              <c:f>'HB, clear - HF'!$U$12:$U$13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466666"/>
        <c:axId val="1765040327"/>
      </c:scatterChart>
      <c:valAx>
        <c:axId val="911466666"/>
        <c:scaling>
          <c:orientation val="minMax"/>
          <c:max val="1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HB, Clearwater - HF Actual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65040327"/>
      </c:valAx>
      <c:valAx>
        <c:axId val="1765040327"/>
        <c:scaling>
          <c:orientation val="minMax"/>
          <c:max val="1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Updated HB, Clearwater - HF Model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1146666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'HB, WSC - HF'!$X$5:$X$34</c:f>
            </c:numRef>
          </c:xVal>
          <c:yVal>
            <c:numRef>
              <c:f>'HB, WSC - HF'!$Z$5:$Z$34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'HB, WSC - HF'!$X$5:$X$34</c:f>
            </c:numRef>
          </c:xVal>
          <c:yVal>
            <c:numRef>
              <c:f>'HB, WSC - HF'!$S$12:$S$13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WSC - HF'!$X$5:$X$34</c:f>
            </c:numRef>
          </c:xVal>
          <c:yVal>
            <c:numRef>
              <c:f>'HB, WSC - HF'!$Y$5:$Y$34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'HB, WSC - HF'!$X$5:$X$34</c:f>
            </c:numRef>
          </c:xVal>
          <c:yVal>
            <c:numRef>
              <c:f>'HB, WSC - HF'!$AA$5:$AA$34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619200"/>
        <c:axId val="866105492"/>
      </c:scatterChart>
      <c:valAx>
        <c:axId val="456619200"/>
        <c:scaling>
          <c:orientation val="minMax"/>
          <c:max val="9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- HF Actual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66105492"/>
      </c:valAx>
      <c:valAx>
        <c:axId val="866105492"/>
        <c:scaling>
          <c:orientation val="minMax"/>
          <c:max val="9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 - HF Model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5661920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HBo!$X$5:$X$34</c:f>
            </c:numRef>
          </c:xVal>
          <c:yVal>
            <c:numRef>
              <c:f>HBo!$Z$5:$Z$34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HBo!$X$5:$X$34</c:f>
            </c:numRef>
          </c:xVal>
          <c:yVal>
            <c:numRef>
              <c:f>HBo!$S$12:$S$13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HBo!$X$5:$X$34</c:f>
            </c:numRef>
          </c:xVal>
          <c:yVal>
            <c:numRef>
              <c:f>HBo!$Y$5:$Y$34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HBo!$X$5:$X$34</c:f>
            </c:numRef>
          </c:xVal>
          <c:yVal>
            <c:numRef>
              <c:f>HBo!$AA$5:$AA$34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74467"/>
        <c:axId val="562617630"/>
      </c:scatterChart>
      <c:valAx>
        <c:axId val="41574467"/>
        <c:scaling>
          <c:orientation val="minMax"/>
          <c:max val="24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HBo Actual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62617630"/>
      </c:valAx>
      <c:valAx>
        <c:axId val="562617630"/>
        <c:scaling>
          <c:orientation val="minMax"/>
          <c:max val="24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HBo Model (m)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157446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'H-t'!$V$5:$V$34</c:f>
            </c:numRef>
          </c:xVal>
          <c:yVal>
            <c:numRef>
              <c:f>'H-t'!$X$5:$X$34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'H-t'!$V$5:$V$34</c:f>
            </c:numRef>
          </c:xVal>
          <c:yVal>
            <c:numRef>
              <c:f>'H-t'!$Q$12:$Q$13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'H-t'!$V$5:$V$34</c:f>
            </c:numRef>
          </c:xVal>
          <c:yVal>
            <c:numRef>
              <c:f>'H-t'!$W$5:$W$34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'H-t'!$V$5:$V$34</c:f>
            </c:numRef>
          </c:xVal>
          <c:yVal>
            <c:numRef>
              <c:f>'H-t'!$Y$5:$Y$34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0810262"/>
        <c:axId val="1574341853"/>
      </c:scatterChart>
      <c:valAx>
        <c:axId val="1500810262"/>
        <c:scaling>
          <c:orientation val="minMax"/>
          <c:max val="0.6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∆H/∆t Actual (m/day)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74341853"/>
      </c:valAx>
      <c:valAx>
        <c:axId val="1574341853"/>
        <c:scaling>
          <c:orientation val="minMax"/>
          <c:max val="0.6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∆H/∆t Model (m/day)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0081026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tB!$W$5:$W$34</c:f>
            </c:numRef>
          </c:xVal>
          <c:yVal>
            <c:numRef>
              <c:f>tB!$Y$5:$Y$34</c:f>
              <c:numCache/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FF"/>
              </a:solidFill>
              <a:ln cmpd="sng">
                <a:solidFill>
                  <a:srgbClr val="FF00FF"/>
                </a:solidFill>
              </a:ln>
            </c:spPr>
          </c:marker>
          <c:xVal>
            <c:numRef>
              <c:f>tB!$W$5:$W$34</c:f>
            </c:numRef>
          </c:xVal>
          <c:yVal>
            <c:numRef>
              <c:f>tB!$R$12:$R$13</c:f>
              <c:numCache/>
            </c:numRef>
          </c:yVal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tB!$W$5:$W$34</c:f>
            </c:numRef>
          </c:xVal>
          <c:yVal>
            <c:numRef>
              <c:f>tB!$X$5:$X$34</c:f>
              <c:numCache/>
            </c:numRef>
          </c:yVal>
        </c:ser>
        <c:ser>
          <c:idx val="3"/>
          <c:order val="3"/>
          <c:spPr>
            <a:ln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 cmpd="sng">
                <a:solidFill>
                  <a:srgbClr val="FFFFFF"/>
                </a:solidFill>
              </a:ln>
            </c:spPr>
          </c:marker>
          <c:xVal>
            <c:numRef>
              <c:f>tB!$W$5:$W$34</c:f>
            </c:numRef>
          </c:xVal>
          <c:yVal>
            <c:numRef>
              <c:f>tB!$Z$5:$Z$34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359437"/>
        <c:axId val="1133221203"/>
      </c:scatterChart>
      <c:valAx>
        <c:axId val="2132359437"/>
        <c:scaling>
          <c:orientation val="minMax"/>
          <c:max val="120.0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tB Actual (Julian day)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33221203"/>
      </c:valAx>
      <c:valAx>
        <c:axId val="1133221203"/>
        <c:scaling>
          <c:orientation val="minMax"/>
          <c:max val="120.0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2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200">
                    <a:solidFill>
                      <a:srgbClr val="000000"/>
                    </a:solidFill>
                    <a:latin typeface="+mn-lt"/>
                  </a:rPr>
                  <a:t>tB Model (Julian day)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3235943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0</xdr:rowOff>
    </xdr:from>
    <xdr:ext cx="5248275" cy="7772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523875</xdr:colOff>
      <xdr:row>2</xdr:row>
      <xdr:rowOff>0</xdr:rowOff>
    </xdr:from>
    <xdr:ext cx="2847975" cy="3133725"/>
    <xdr:graphicFrame>
      <xdr:nvGraphicFramePr>
        <xdr:cNvPr descr="Chart 0" id="10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200025</xdr:colOff>
      <xdr:row>3</xdr:row>
      <xdr:rowOff>171450</xdr:rowOff>
    </xdr:from>
    <xdr:ext cx="3086100" cy="3524250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11</xdr:col>
      <xdr:colOff>0</xdr:colOff>
      <xdr:row>45</xdr:row>
      <xdr:rowOff>0</xdr:rowOff>
    </xdr:from>
    <xdr:ext cx="3076575" cy="3524250"/>
    <xdr:graphicFrame>
      <xdr:nvGraphicFramePr>
        <xdr:cNvPr descr="Chart 1"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200025</xdr:colOff>
      <xdr:row>3</xdr:row>
      <xdr:rowOff>152400</xdr:rowOff>
    </xdr:from>
    <xdr:ext cx="3076575" cy="3533775"/>
    <xdr:graphicFrame>
      <xdr:nvGraphicFramePr>
        <xdr:cNvPr descr="Chart 0"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200025</xdr:colOff>
      <xdr:row>3</xdr:row>
      <xdr:rowOff>171450</xdr:rowOff>
    </xdr:from>
    <xdr:ext cx="2876550" cy="3524250"/>
    <xdr:graphicFrame>
      <xdr:nvGraphicFramePr>
        <xdr:cNvPr descr="Chart 0" id="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12</xdr:col>
      <xdr:colOff>0</xdr:colOff>
      <xdr:row>44</xdr:row>
      <xdr:rowOff>0</xdr:rowOff>
    </xdr:from>
    <xdr:ext cx="2886075" cy="3514725"/>
    <xdr:graphicFrame>
      <xdr:nvGraphicFramePr>
        <xdr:cNvPr descr="Chart 1" id="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200025</xdr:colOff>
      <xdr:row>3</xdr:row>
      <xdr:rowOff>152400</xdr:rowOff>
    </xdr:from>
    <xdr:ext cx="2867025" cy="3533775"/>
    <xdr:graphicFrame>
      <xdr:nvGraphicFramePr>
        <xdr:cNvPr descr="Chart 0" id="6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200025</xdr:colOff>
      <xdr:row>3</xdr:row>
      <xdr:rowOff>152400</xdr:rowOff>
    </xdr:from>
    <xdr:ext cx="3028950" cy="3514725"/>
    <xdr:graphicFrame>
      <xdr:nvGraphicFramePr>
        <xdr:cNvPr descr="Chart 0" id="7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200025</xdr:colOff>
      <xdr:row>3</xdr:row>
      <xdr:rowOff>152400</xdr:rowOff>
    </xdr:from>
    <xdr:ext cx="3038475" cy="3533775"/>
    <xdr:graphicFrame>
      <xdr:nvGraphicFramePr>
        <xdr:cNvPr descr="Chart 0" id="8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200025</xdr:colOff>
      <xdr:row>3</xdr:row>
      <xdr:rowOff>152400</xdr:rowOff>
    </xdr:from>
    <xdr:ext cx="3076575" cy="3552825"/>
    <xdr:graphicFrame>
      <xdr:nvGraphicFramePr>
        <xdr:cNvPr descr="Chart 0" id="9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2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3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4.v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6.xml"/><Relationship Id="rId3" Type="http://schemas.openxmlformats.org/officeDocument/2006/relationships/vmlDrawing" Target="../drawings/vmlDrawing5.v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drawing" Target="../drawings/drawing7.xml"/><Relationship Id="rId3" Type="http://schemas.openxmlformats.org/officeDocument/2006/relationships/vmlDrawing" Target="../drawings/vmlDrawing6.v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drawing" Target="../drawings/drawing8.xml"/><Relationship Id="rId3" Type="http://schemas.openxmlformats.org/officeDocument/2006/relationships/vmlDrawing" Target="../drawings/vmlDrawing7.v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comments" Target="../comments8.xml"/><Relationship Id="rId2" Type="http://schemas.openxmlformats.org/officeDocument/2006/relationships/drawing" Target="../drawings/drawing9.xml"/><Relationship Id="rId3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86"/>
    <col customWidth="1" min="2" max="3" width="12.57"/>
    <col customWidth="1" min="4" max="4" width="11.57"/>
    <col customWidth="1" min="5" max="8" width="9.0"/>
    <col customWidth="1" min="9" max="9" width="10.71"/>
    <col customWidth="1" min="10" max="10" width="9.0"/>
    <col customWidth="1" min="11" max="11" width="12.43"/>
    <col customWidth="1" min="12" max="12" width="21.57"/>
    <col customWidth="1" min="13" max="13" width="21.29"/>
    <col customWidth="1" min="14" max="14" width="44.14"/>
    <col customWidth="1" min="15" max="15" width="15.57"/>
    <col customWidth="1" min="16" max="19" width="9.14"/>
    <col customWidth="1" min="20" max="25" width="10.14"/>
    <col customWidth="1" min="26" max="26" width="13.29"/>
    <col customWidth="1" min="27" max="27" width="19.71"/>
    <col customWidth="1" min="28" max="29" width="9.14"/>
    <col customWidth="1" min="30" max="30" width="13.71"/>
    <col customWidth="1" min="31" max="32" width="9.14"/>
    <col customWidth="1" min="33" max="33" width="13.29"/>
    <col customWidth="1" min="34" max="34" width="16.71"/>
  </cols>
  <sheetData>
    <row r="1" ht="18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ht="18.75" customHeight="1">
      <c r="A2" s="3"/>
      <c r="B2" s="4" t="s">
        <v>0</v>
      </c>
      <c r="C2" s="5"/>
      <c r="D2" s="6"/>
      <c r="E2" s="7" t="s">
        <v>1</v>
      </c>
      <c r="F2" s="8"/>
      <c r="G2" s="8"/>
      <c r="H2" s="8"/>
      <c r="I2" s="8"/>
      <c r="J2" s="9"/>
      <c r="K2" s="10"/>
      <c r="L2" s="11" t="s">
        <v>2</v>
      </c>
      <c r="M2" s="11" t="s">
        <v>3</v>
      </c>
      <c r="N2" s="12"/>
      <c r="O2" s="7" t="s">
        <v>4</v>
      </c>
      <c r="P2" s="9"/>
      <c r="Q2" s="7" t="s">
        <v>5</v>
      </c>
      <c r="R2" s="8"/>
      <c r="S2" s="8"/>
      <c r="T2" s="8"/>
      <c r="U2" s="8"/>
      <c r="V2" s="8"/>
      <c r="W2" s="8"/>
      <c r="X2" s="8"/>
      <c r="Y2" s="8"/>
      <c r="Z2" s="9"/>
      <c r="AA2" s="7" t="s">
        <v>6</v>
      </c>
      <c r="AB2" s="8"/>
      <c r="AC2" s="8"/>
      <c r="AD2" s="8"/>
      <c r="AE2" s="13"/>
      <c r="AF2" s="14"/>
      <c r="AG2" s="10" t="s">
        <v>7</v>
      </c>
      <c r="AH2" s="5"/>
    </row>
    <row r="3" ht="18.75" customHeight="1">
      <c r="A3" s="15" t="s">
        <v>8</v>
      </c>
      <c r="B3" s="16" t="s">
        <v>9</v>
      </c>
      <c r="C3" s="16" t="s">
        <v>10</v>
      </c>
      <c r="D3" s="16" t="s">
        <v>11</v>
      </c>
      <c r="E3" s="17" t="s">
        <v>12</v>
      </c>
      <c r="F3" s="17" t="s">
        <v>13</v>
      </c>
      <c r="G3" s="17" t="s">
        <v>14</v>
      </c>
      <c r="H3" s="17" t="s">
        <v>15</v>
      </c>
      <c r="I3" s="17" t="s">
        <v>16</v>
      </c>
      <c r="J3" s="17" t="s">
        <v>17</v>
      </c>
      <c r="K3" s="17" t="s">
        <v>18</v>
      </c>
      <c r="L3" s="17" t="s">
        <v>19</v>
      </c>
      <c r="M3" s="17" t="s">
        <v>20</v>
      </c>
      <c r="N3" s="18" t="s">
        <v>21</v>
      </c>
      <c r="O3" s="16" t="s">
        <v>22</v>
      </c>
      <c r="P3" s="16" t="s">
        <v>23</v>
      </c>
      <c r="Q3" s="19" t="s">
        <v>24</v>
      </c>
      <c r="R3" s="19" t="s">
        <v>25</v>
      </c>
      <c r="S3" s="20" t="s">
        <v>26</v>
      </c>
      <c r="T3" s="16" t="s">
        <v>27</v>
      </c>
      <c r="U3" s="16" t="s">
        <v>28</v>
      </c>
      <c r="V3" s="16" t="s">
        <v>29</v>
      </c>
      <c r="W3" s="16" t="s">
        <v>30</v>
      </c>
      <c r="X3" s="21" t="s">
        <v>31</v>
      </c>
      <c r="Y3" s="22"/>
      <c r="Z3" s="16" t="s">
        <v>32</v>
      </c>
      <c r="AA3" s="16" t="s">
        <v>33</v>
      </c>
      <c r="AB3" s="16" t="s">
        <v>34</v>
      </c>
      <c r="AC3" s="16" t="s">
        <v>35</v>
      </c>
      <c r="AD3" s="16" t="s">
        <v>36</v>
      </c>
      <c r="AE3" s="23" t="s">
        <v>37</v>
      </c>
      <c r="AF3" s="14"/>
      <c r="AG3" s="17" t="s">
        <v>17</v>
      </c>
      <c r="AH3" s="17" t="s">
        <v>16</v>
      </c>
    </row>
    <row r="4" ht="18.75" customHeight="1">
      <c r="A4" s="24"/>
      <c r="B4" s="25" t="s">
        <v>38</v>
      </c>
      <c r="C4" s="25" t="s">
        <v>39</v>
      </c>
      <c r="D4" s="25"/>
      <c r="E4" s="25" t="s">
        <v>40</v>
      </c>
      <c r="F4" s="25" t="s">
        <v>41</v>
      </c>
      <c r="G4" s="25" t="s">
        <v>42</v>
      </c>
      <c r="H4" s="25" t="s">
        <v>43</v>
      </c>
      <c r="I4" s="25" t="s">
        <v>44</v>
      </c>
      <c r="J4" s="25" t="s">
        <v>45</v>
      </c>
      <c r="K4" s="25" t="s">
        <v>46</v>
      </c>
      <c r="L4" s="25" t="s">
        <v>47</v>
      </c>
      <c r="M4" s="25" t="s">
        <v>48</v>
      </c>
      <c r="N4" s="26"/>
      <c r="O4" s="25" t="s">
        <v>49</v>
      </c>
      <c r="P4" s="25" t="s">
        <v>50</v>
      </c>
      <c r="Q4" s="25" t="s">
        <v>51</v>
      </c>
      <c r="R4" s="25" t="s">
        <v>52</v>
      </c>
      <c r="S4" s="27"/>
      <c r="T4" s="25" t="s">
        <v>51</v>
      </c>
      <c r="U4" s="28" t="s">
        <v>53</v>
      </c>
      <c r="V4" s="25" t="s">
        <v>54</v>
      </c>
      <c r="W4" s="25" t="s">
        <v>51</v>
      </c>
      <c r="X4" s="29">
        <v>37316.0</v>
      </c>
      <c r="Y4" s="29">
        <v>37347.0</v>
      </c>
      <c r="Z4" s="25" t="s">
        <v>55</v>
      </c>
      <c r="AA4" s="25" t="s">
        <v>56</v>
      </c>
      <c r="AB4" s="28" t="s">
        <v>53</v>
      </c>
      <c r="AC4" s="25" t="s">
        <v>57</v>
      </c>
      <c r="AD4" s="25" t="s">
        <v>58</v>
      </c>
      <c r="AE4" s="30" t="s">
        <v>59</v>
      </c>
      <c r="AF4" s="14"/>
      <c r="AG4" s="25" t="s">
        <v>45</v>
      </c>
      <c r="AH4" s="25" t="s">
        <v>44</v>
      </c>
    </row>
    <row r="5" ht="18.75" customHeight="1">
      <c r="A5" s="31">
        <v>1875.0</v>
      </c>
      <c r="B5" s="32">
        <v>37366.0</v>
      </c>
      <c r="C5" s="33">
        <v>110.0</v>
      </c>
      <c r="D5" s="34" t="s">
        <v>60</v>
      </c>
      <c r="E5" s="34"/>
      <c r="F5" s="34"/>
      <c r="G5" s="35">
        <v>253.0</v>
      </c>
      <c r="H5" s="34"/>
      <c r="I5" s="36">
        <v>252.0</v>
      </c>
      <c r="J5" s="34"/>
      <c r="K5" s="34" t="s">
        <v>61</v>
      </c>
      <c r="L5" s="34" t="s">
        <v>62</v>
      </c>
      <c r="M5" s="34"/>
      <c r="N5" s="37" t="s">
        <v>63</v>
      </c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8"/>
      <c r="AE5" s="39"/>
      <c r="AF5" s="1"/>
      <c r="AG5" s="34"/>
      <c r="AH5" s="35">
        <v>252.0</v>
      </c>
    </row>
    <row r="6" ht="18.75" customHeight="1">
      <c r="A6" s="40">
        <v>1881.0</v>
      </c>
      <c r="B6" s="41">
        <v>37367.0</v>
      </c>
      <c r="C6" s="42">
        <v>111.0</v>
      </c>
      <c r="D6" s="43" t="s">
        <v>60</v>
      </c>
      <c r="E6" s="43"/>
      <c r="F6" s="43"/>
      <c r="G6" s="43" t="s">
        <v>64</v>
      </c>
      <c r="H6" s="43"/>
      <c r="I6" s="44">
        <v>249.0</v>
      </c>
      <c r="J6" s="43"/>
      <c r="K6" s="43" t="s">
        <v>61</v>
      </c>
      <c r="L6" s="43" t="s">
        <v>62</v>
      </c>
      <c r="M6" s="43"/>
      <c r="N6" s="45" t="s">
        <v>65</v>
      </c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6"/>
      <c r="AE6" s="47"/>
      <c r="AF6" s="1"/>
      <c r="AG6" s="43"/>
      <c r="AH6" s="44">
        <v>249.0</v>
      </c>
    </row>
    <row r="7" ht="18.75" customHeight="1">
      <c r="A7" s="40">
        <v>1885.0</v>
      </c>
      <c r="B7" s="41">
        <v>37355.0</v>
      </c>
      <c r="C7" s="42">
        <v>99.0</v>
      </c>
      <c r="D7" s="43" t="s">
        <v>60</v>
      </c>
      <c r="E7" s="43"/>
      <c r="F7" s="43"/>
      <c r="G7" s="44">
        <v>249.0</v>
      </c>
      <c r="H7" s="43"/>
      <c r="I7" s="44">
        <v>248.1</v>
      </c>
      <c r="J7" s="43"/>
      <c r="K7" s="43" t="s">
        <v>61</v>
      </c>
      <c r="L7" s="43" t="s">
        <v>66</v>
      </c>
      <c r="M7" s="43"/>
      <c r="N7" s="45" t="s">
        <v>65</v>
      </c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6"/>
      <c r="AE7" s="47"/>
      <c r="AF7" s="1"/>
      <c r="AG7" s="43"/>
      <c r="AH7" s="44">
        <v>248.1</v>
      </c>
    </row>
    <row r="8" ht="18.75" customHeight="1">
      <c r="A8" s="40">
        <v>1925.0</v>
      </c>
      <c r="B8" s="43"/>
      <c r="C8" s="42"/>
      <c r="D8" s="43"/>
      <c r="E8" s="43"/>
      <c r="F8" s="43"/>
      <c r="G8" s="43"/>
      <c r="H8" s="44"/>
      <c r="I8" s="44" t="s">
        <v>67</v>
      </c>
      <c r="J8" s="43"/>
      <c r="K8" s="43"/>
      <c r="L8" s="43"/>
      <c r="M8" s="43"/>
      <c r="N8" s="45" t="s">
        <v>65</v>
      </c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6"/>
      <c r="AE8" s="47"/>
      <c r="AF8" s="1"/>
      <c r="AG8" s="43"/>
      <c r="AH8" s="44">
        <v>247.4</v>
      </c>
    </row>
    <row r="9" ht="18.75" customHeight="1">
      <c r="A9" s="40">
        <v>1928.0</v>
      </c>
      <c r="B9" s="43"/>
      <c r="C9" s="42"/>
      <c r="D9" s="43"/>
      <c r="E9" s="43"/>
      <c r="F9" s="43"/>
      <c r="G9" s="43"/>
      <c r="H9" s="44"/>
      <c r="I9" s="44" t="s">
        <v>68</v>
      </c>
      <c r="J9" s="43"/>
      <c r="K9" s="43"/>
      <c r="L9" s="43"/>
      <c r="M9" s="43"/>
      <c r="N9" s="45" t="s">
        <v>65</v>
      </c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6"/>
      <c r="AE9" s="47"/>
      <c r="AF9" s="1"/>
      <c r="AG9" s="43"/>
      <c r="AH9" s="44">
        <v>248.6</v>
      </c>
    </row>
    <row r="10" ht="18.75" customHeight="1">
      <c r="A10" s="40">
        <v>1936.0</v>
      </c>
      <c r="B10" s="41">
        <v>37367.0</v>
      </c>
      <c r="C10" s="42">
        <v>112.0</v>
      </c>
      <c r="D10" s="43" t="s">
        <v>69</v>
      </c>
      <c r="E10" s="43"/>
      <c r="F10" s="43"/>
      <c r="G10" s="43"/>
      <c r="H10" s="44"/>
      <c r="I10" s="44">
        <v>250.1</v>
      </c>
      <c r="J10" s="43"/>
      <c r="K10" s="43"/>
      <c r="L10" s="43"/>
      <c r="M10" s="43"/>
      <c r="N10" s="45" t="s">
        <v>65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6"/>
      <c r="AE10" s="47"/>
      <c r="AF10" s="1"/>
      <c r="AG10" s="43"/>
      <c r="AH10" s="44">
        <v>250.1</v>
      </c>
    </row>
    <row r="11" ht="18.75" customHeight="1">
      <c r="A11" s="40">
        <v>1938.0</v>
      </c>
      <c r="B11" s="41">
        <v>37373.0</v>
      </c>
      <c r="C11" s="42">
        <v>117.0</v>
      </c>
      <c r="D11" s="43" t="s">
        <v>70</v>
      </c>
      <c r="E11" s="43"/>
      <c r="F11" s="43"/>
      <c r="G11" s="43"/>
      <c r="H11" s="44"/>
      <c r="I11" s="44"/>
      <c r="J11" s="43"/>
      <c r="K11" s="43"/>
      <c r="L11" s="43"/>
      <c r="M11" s="43"/>
      <c r="N11" s="45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6"/>
      <c r="AE11" s="47"/>
      <c r="AF11" s="1"/>
      <c r="AG11" s="43"/>
      <c r="AH11" s="44"/>
    </row>
    <row r="12" ht="18.75" customHeight="1">
      <c r="A12" s="40">
        <f t="shared" ref="A12:A14" si="1">A11+1</f>
        <v>1939</v>
      </c>
      <c r="B12" s="41">
        <v>37367.0</v>
      </c>
      <c r="C12" s="42">
        <v>111.0</v>
      </c>
      <c r="D12" s="43" t="s">
        <v>70</v>
      </c>
      <c r="E12" s="43"/>
      <c r="F12" s="43"/>
      <c r="G12" s="43"/>
      <c r="H12" s="44"/>
      <c r="I12" s="44"/>
      <c r="J12" s="43"/>
      <c r="K12" s="43"/>
      <c r="L12" s="43"/>
      <c r="M12" s="43"/>
      <c r="N12" s="45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6"/>
      <c r="AE12" s="47"/>
      <c r="AF12" s="1"/>
      <c r="AG12" s="43"/>
      <c r="AH12" s="44"/>
    </row>
    <row r="13" ht="18.75" customHeight="1">
      <c r="A13" s="40">
        <f t="shared" si="1"/>
        <v>1940</v>
      </c>
      <c r="B13" s="41">
        <v>37371.0</v>
      </c>
      <c r="C13" s="42">
        <v>116.0</v>
      </c>
      <c r="D13" s="43" t="s">
        <v>70</v>
      </c>
      <c r="E13" s="43"/>
      <c r="F13" s="43"/>
      <c r="G13" s="43"/>
      <c r="H13" s="44"/>
      <c r="I13" s="44"/>
      <c r="J13" s="43"/>
      <c r="K13" s="43"/>
      <c r="L13" s="43"/>
      <c r="M13" s="43"/>
      <c r="N13" s="45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6"/>
      <c r="AE13" s="47"/>
      <c r="AF13" s="1"/>
      <c r="AG13" s="43"/>
      <c r="AH13" s="44"/>
    </row>
    <row r="14" ht="18.75" customHeight="1">
      <c r="A14" s="40">
        <f t="shared" si="1"/>
        <v>1941</v>
      </c>
      <c r="B14" s="41">
        <v>37360.0</v>
      </c>
      <c r="C14" s="42">
        <v>104.0</v>
      </c>
      <c r="D14" s="43" t="s">
        <v>70</v>
      </c>
      <c r="E14" s="43"/>
      <c r="F14" s="43"/>
      <c r="G14" s="43"/>
      <c r="H14" s="44"/>
      <c r="I14" s="44"/>
      <c r="J14" s="43"/>
      <c r="K14" s="43"/>
      <c r="L14" s="43"/>
      <c r="M14" s="43"/>
      <c r="N14" s="45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6"/>
      <c r="AE14" s="47"/>
      <c r="AF14" s="1"/>
      <c r="AG14" s="43"/>
      <c r="AH14" s="44"/>
    </row>
    <row r="15" ht="18.75" customHeight="1">
      <c r="A15" s="40">
        <v>1948.0</v>
      </c>
      <c r="B15" s="41">
        <v>37377.0</v>
      </c>
      <c r="C15" s="42">
        <v>122.0</v>
      </c>
      <c r="D15" s="43" t="s">
        <v>70</v>
      </c>
      <c r="E15" s="43"/>
      <c r="F15" s="43"/>
      <c r="G15" s="43"/>
      <c r="H15" s="44"/>
      <c r="I15" s="44"/>
      <c r="J15" s="43"/>
      <c r="K15" s="43"/>
      <c r="L15" s="43"/>
      <c r="M15" s="43"/>
      <c r="N15" s="45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6"/>
      <c r="AE15" s="47"/>
      <c r="AF15" s="1"/>
      <c r="AG15" s="43"/>
      <c r="AH15" s="44"/>
    </row>
    <row r="16" ht="18.75" customHeight="1">
      <c r="A16" s="40">
        <f t="shared" ref="A16:A17" si="2">A15+1</f>
        <v>1949</v>
      </c>
      <c r="B16" s="41">
        <v>37361.0</v>
      </c>
      <c r="C16" s="42">
        <v>105.0</v>
      </c>
      <c r="D16" s="43" t="s">
        <v>70</v>
      </c>
      <c r="E16" s="43"/>
      <c r="F16" s="43"/>
      <c r="G16" s="43"/>
      <c r="H16" s="44"/>
      <c r="I16" s="44"/>
      <c r="J16" s="43"/>
      <c r="K16" s="43"/>
      <c r="L16" s="43"/>
      <c r="M16" s="43"/>
      <c r="N16" s="45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6"/>
      <c r="AE16" s="47"/>
      <c r="AF16" s="1"/>
      <c r="AG16" s="43"/>
      <c r="AH16" s="44"/>
    </row>
    <row r="17" ht="18.75" customHeight="1">
      <c r="A17" s="40">
        <f t="shared" si="2"/>
        <v>1950</v>
      </c>
      <c r="B17" s="41">
        <v>37374.0</v>
      </c>
      <c r="C17" s="42">
        <v>118.0</v>
      </c>
      <c r="D17" s="43" t="s">
        <v>70</v>
      </c>
      <c r="E17" s="43"/>
      <c r="F17" s="43"/>
      <c r="G17" s="43"/>
      <c r="H17" s="44"/>
      <c r="I17" s="44"/>
      <c r="J17" s="43"/>
      <c r="K17" s="43"/>
      <c r="L17" s="43"/>
      <c r="M17" s="43"/>
      <c r="N17" s="45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6"/>
      <c r="AE17" s="47"/>
      <c r="AF17" s="1"/>
      <c r="AG17" s="43"/>
      <c r="AH17" s="44"/>
    </row>
    <row r="18" ht="18.75" customHeight="1">
      <c r="A18" s="40">
        <v>1953.0</v>
      </c>
      <c r="B18" s="41">
        <v>37367.0</v>
      </c>
      <c r="C18" s="42">
        <v>111.0</v>
      </c>
      <c r="D18" s="43" t="s">
        <v>70</v>
      </c>
      <c r="E18" s="43"/>
      <c r="F18" s="43"/>
      <c r="G18" s="43"/>
      <c r="H18" s="44"/>
      <c r="I18" s="44"/>
      <c r="J18" s="43"/>
      <c r="K18" s="43"/>
      <c r="L18" s="43"/>
      <c r="M18" s="43"/>
      <c r="N18" s="45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6"/>
      <c r="AE18" s="47"/>
      <c r="AF18" s="1"/>
      <c r="AG18" s="43"/>
      <c r="AH18" s="44"/>
    </row>
    <row r="19" ht="18.75" customHeight="1">
      <c r="A19" s="40">
        <f t="shared" ref="A19:A67" si="3">A18+1</f>
        <v>1954</v>
      </c>
      <c r="B19" s="41">
        <v>37385.0</v>
      </c>
      <c r="C19" s="42">
        <v>129.0</v>
      </c>
      <c r="D19" s="43" t="s">
        <v>70</v>
      </c>
      <c r="E19" s="43"/>
      <c r="F19" s="43"/>
      <c r="G19" s="43"/>
      <c r="H19" s="44"/>
      <c r="I19" s="44"/>
      <c r="J19" s="43"/>
      <c r="K19" s="43"/>
      <c r="L19" s="43"/>
      <c r="M19" s="43"/>
      <c r="N19" s="45" t="s">
        <v>71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6"/>
      <c r="AE19" s="47"/>
      <c r="AF19" s="1"/>
      <c r="AG19" s="43"/>
      <c r="AH19" s="44"/>
    </row>
    <row r="20" ht="18.75" customHeight="1">
      <c r="A20" s="40">
        <f t="shared" si="3"/>
        <v>1955</v>
      </c>
      <c r="B20" s="41">
        <v>37363.0</v>
      </c>
      <c r="C20" s="42">
        <v>107.0</v>
      </c>
      <c r="D20" s="43" t="s">
        <v>70</v>
      </c>
      <c r="E20" s="43"/>
      <c r="F20" s="43"/>
      <c r="G20" s="43"/>
      <c r="H20" s="43"/>
      <c r="I20" s="43"/>
      <c r="J20" s="43"/>
      <c r="K20" s="43"/>
      <c r="L20" s="43"/>
      <c r="M20" s="43"/>
      <c r="N20" s="45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6"/>
      <c r="AE20" s="47"/>
      <c r="AF20" s="1"/>
      <c r="AG20" s="43"/>
      <c r="AH20" s="43"/>
    </row>
    <row r="21" ht="18.75" customHeight="1">
      <c r="A21" s="40">
        <f t="shared" si="3"/>
        <v>1956</v>
      </c>
      <c r="B21" s="41">
        <v>37366.0</v>
      </c>
      <c r="C21" s="42">
        <v>111.0</v>
      </c>
      <c r="D21" s="43" t="s">
        <v>70</v>
      </c>
      <c r="E21" s="43"/>
      <c r="F21" s="43"/>
      <c r="G21" s="43"/>
      <c r="H21" s="43"/>
      <c r="I21" s="43"/>
      <c r="J21" s="43"/>
      <c r="K21" s="43"/>
      <c r="L21" s="43"/>
      <c r="M21" s="43"/>
      <c r="N21" s="45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6"/>
      <c r="AE21" s="47"/>
      <c r="AF21" s="1"/>
      <c r="AG21" s="43"/>
      <c r="AH21" s="43"/>
    </row>
    <row r="22" ht="18.75" customHeight="1">
      <c r="A22" s="40">
        <f t="shared" si="3"/>
        <v>1957</v>
      </c>
      <c r="B22" s="43" t="s">
        <v>72</v>
      </c>
      <c r="C22" s="42" t="s">
        <v>73</v>
      </c>
      <c r="D22" s="43" t="s">
        <v>70</v>
      </c>
      <c r="E22" s="43"/>
      <c r="F22" s="43"/>
      <c r="G22" s="43"/>
      <c r="H22" s="43"/>
      <c r="I22" s="43"/>
      <c r="J22" s="43"/>
      <c r="K22" s="43"/>
      <c r="L22" s="43"/>
      <c r="M22" s="43"/>
      <c r="N22" s="45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6"/>
      <c r="AE22" s="47"/>
      <c r="AF22" s="1"/>
      <c r="AG22" s="43"/>
      <c r="AH22" s="43"/>
    </row>
    <row r="23" ht="18.75" customHeight="1">
      <c r="A23" s="40">
        <f t="shared" si="3"/>
        <v>1958</v>
      </c>
      <c r="B23" s="41">
        <v>37361.0</v>
      </c>
      <c r="C23" s="42">
        <v>105.0</v>
      </c>
      <c r="D23" s="43" t="s">
        <v>70</v>
      </c>
      <c r="E23" s="43"/>
      <c r="F23" s="43"/>
      <c r="G23" s="43"/>
      <c r="H23" s="43"/>
      <c r="I23" s="43"/>
      <c r="J23" s="43" t="s">
        <v>74</v>
      </c>
      <c r="K23" s="43"/>
      <c r="L23" s="43"/>
      <c r="M23" s="43"/>
      <c r="N23" s="45" t="s">
        <v>75</v>
      </c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6"/>
      <c r="AE23" s="47"/>
      <c r="AF23" s="1"/>
      <c r="AG23" s="43">
        <v>244.9</v>
      </c>
      <c r="AH23" s="43"/>
    </row>
    <row r="24" ht="18.75" customHeight="1">
      <c r="A24" s="40">
        <f t="shared" si="3"/>
        <v>1959</v>
      </c>
      <c r="B24" s="41">
        <v>37359.0</v>
      </c>
      <c r="C24" s="42">
        <v>103.0</v>
      </c>
      <c r="D24" s="43" t="s">
        <v>70</v>
      </c>
      <c r="E24" s="43"/>
      <c r="F24" s="43"/>
      <c r="G24" s="43"/>
      <c r="H24" s="43"/>
      <c r="I24" s="43"/>
      <c r="J24" s="43"/>
      <c r="K24" s="43"/>
      <c r="L24" s="43"/>
      <c r="M24" s="43"/>
      <c r="N24" s="45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6"/>
      <c r="AE24" s="47"/>
      <c r="AF24" s="1"/>
      <c r="AG24" s="43"/>
      <c r="AH24" s="43"/>
    </row>
    <row r="25" ht="18.75" customHeight="1">
      <c r="A25" s="40">
        <f t="shared" si="3"/>
        <v>1960</v>
      </c>
      <c r="B25" s="41">
        <v>37361.0</v>
      </c>
      <c r="C25" s="42">
        <v>106.0</v>
      </c>
      <c r="D25" s="43" t="s">
        <v>45</v>
      </c>
      <c r="E25" s="43"/>
      <c r="F25" s="43"/>
      <c r="G25" s="43"/>
      <c r="H25" s="43"/>
      <c r="I25" s="43"/>
      <c r="J25" s="43"/>
      <c r="K25" s="43"/>
      <c r="L25" s="43"/>
      <c r="M25" s="43"/>
      <c r="N25" s="45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6"/>
      <c r="AE25" s="47"/>
      <c r="AF25" s="1"/>
      <c r="AG25" s="43"/>
      <c r="AH25" s="43"/>
    </row>
    <row r="26" ht="18.75" customHeight="1">
      <c r="A26" s="40">
        <f t="shared" si="3"/>
        <v>1961</v>
      </c>
      <c r="B26" s="41">
        <v>37374.0</v>
      </c>
      <c r="C26" s="42">
        <v>118.0</v>
      </c>
      <c r="D26" s="43" t="s">
        <v>45</v>
      </c>
      <c r="E26" s="43"/>
      <c r="F26" s="43"/>
      <c r="G26" s="43"/>
      <c r="H26" s="43"/>
      <c r="I26" s="43"/>
      <c r="J26" s="43"/>
      <c r="K26" s="43"/>
      <c r="L26" s="43"/>
      <c r="M26" s="43"/>
      <c r="N26" s="45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6"/>
      <c r="AE26" s="47"/>
      <c r="AF26" s="1"/>
      <c r="AG26" s="43"/>
      <c r="AH26" s="43"/>
    </row>
    <row r="27" ht="18.75" customHeight="1">
      <c r="A27" s="40">
        <f t="shared" si="3"/>
        <v>1962</v>
      </c>
      <c r="B27" s="41">
        <v>37363.0</v>
      </c>
      <c r="C27" s="42">
        <v>107.0</v>
      </c>
      <c r="D27" s="43" t="s">
        <v>45</v>
      </c>
      <c r="E27" s="43"/>
      <c r="F27" s="43"/>
      <c r="G27" s="43"/>
      <c r="H27" s="43"/>
      <c r="I27" s="43" t="s">
        <v>76</v>
      </c>
      <c r="J27" s="48">
        <v>242.7</v>
      </c>
      <c r="K27" s="43"/>
      <c r="L27" s="43"/>
      <c r="M27" s="43"/>
      <c r="N27" s="49" t="s">
        <v>77</v>
      </c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6"/>
      <c r="AE27" s="47"/>
      <c r="AF27" s="1"/>
      <c r="AG27" s="43">
        <v>242.7</v>
      </c>
      <c r="AH27" s="43">
        <v>246.2</v>
      </c>
    </row>
    <row r="28" ht="18.75" customHeight="1">
      <c r="A28" s="40">
        <f t="shared" si="3"/>
        <v>1963</v>
      </c>
      <c r="B28" s="41">
        <v>37366.0</v>
      </c>
      <c r="C28" s="42">
        <v>110.0</v>
      </c>
      <c r="D28" s="43" t="s">
        <v>70</v>
      </c>
      <c r="E28" s="43"/>
      <c r="F28" s="43"/>
      <c r="G28" s="43" t="s">
        <v>78</v>
      </c>
      <c r="H28" s="1"/>
      <c r="I28" s="43" t="s">
        <v>79</v>
      </c>
      <c r="J28" s="50">
        <v>244.1</v>
      </c>
      <c r="K28" s="43"/>
      <c r="L28" s="43" t="s">
        <v>80</v>
      </c>
      <c r="M28" s="43"/>
      <c r="N28" s="49" t="s">
        <v>81</v>
      </c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6"/>
      <c r="AE28" s="47"/>
      <c r="AF28" s="1"/>
      <c r="AG28" s="43">
        <v>244.1</v>
      </c>
      <c r="AH28" s="43">
        <v>247.5</v>
      </c>
    </row>
    <row r="29" ht="18.75" customHeight="1">
      <c r="A29" s="40">
        <f t="shared" si="3"/>
        <v>1964</v>
      </c>
      <c r="B29" s="41">
        <v>37367.0</v>
      </c>
      <c r="C29" s="42">
        <v>112.0</v>
      </c>
      <c r="D29" s="43" t="s">
        <v>45</v>
      </c>
      <c r="E29" s="43"/>
      <c r="F29" s="43"/>
      <c r="G29" s="43"/>
      <c r="H29" s="43"/>
      <c r="I29" s="43"/>
      <c r="J29" s="43"/>
      <c r="K29" s="43"/>
      <c r="L29" s="43"/>
      <c r="M29" s="43"/>
      <c r="N29" s="45" t="s">
        <v>82</v>
      </c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6"/>
      <c r="AE29" s="47"/>
      <c r="AF29" s="1"/>
      <c r="AG29" s="43"/>
      <c r="AH29" s="43"/>
    </row>
    <row r="30" ht="18.75" customHeight="1">
      <c r="A30" s="40">
        <f t="shared" si="3"/>
        <v>1965</v>
      </c>
      <c r="B30" s="41">
        <v>37360.0</v>
      </c>
      <c r="C30" s="42">
        <v>104.0</v>
      </c>
      <c r="D30" s="43" t="s">
        <v>45</v>
      </c>
      <c r="E30" s="43"/>
      <c r="F30" s="43"/>
      <c r="G30" s="43"/>
      <c r="H30" s="43"/>
      <c r="I30" s="43"/>
      <c r="J30" s="43"/>
      <c r="K30" s="43"/>
      <c r="L30" s="43"/>
      <c r="M30" s="43"/>
      <c r="N30" s="45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6"/>
      <c r="AE30" s="47"/>
      <c r="AF30" s="1"/>
      <c r="AG30" s="43"/>
      <c r="AH30" s="43"/>
    </row>
    <row r="31" ht="18.75" customHeight="1">
      <c r="A31" s="40">
        <f t="shared" si="3"/>
        <v>1966</v>
      </c>
      <c r="B31" s="41">
        <v>37361.0</v>
      </c>
      <c r="C31" s="42">
        <v>105.0</v>
      </c>
      <c r="D31" s="43" t="s">
        <v>45</v>
      </c>
      <c r="E31" s="43"/>
      <c r="F31" s="43"/>
      <c r="G31" s="43"/>
      <c r="H31" s="43"/>
      <c r="I31" s="43"/>
      <c r="J31" s="48">
        <v>239.6</v>
      </c>
      <c r="K31" s="43"/>
      <c r="L31" s="43"/>
      <c r="M31" s="43"/>
      <c r="N31" s="49" t="s">
        <v>83</v>
      </c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6"/>
      <c r="AE31" s="47"/>
      <c r="AF31" s="1"/>
      <c r="AG31" s="43">
        <v>239.6</v>
      </c>
      <c r="AH31" s="43"/>
    </row>
    <row r="32" ht="18.75" customHeight="1">
      <c r="A32" s="40">
        <f t="shared" si="3"/>
        <v>1967</v>
      </c>
      <c r="B32" s="41">
        <v>37374.0</v>
      </c>
      <c r="C32" s="42">
        <v>118.0</v>
      </c>
      <c r="D32" s="43" t="s">
        <v>45</v>
      </c>
      <c r="E32" s="43"/>
      <c r="F32" s="43"/>
      <c r="G32" s="43"/>
      <c r="H32" s="43"/>
      <c r="I32" s="43"/>
      <c r="J32" s="50">
        <v>238.8</v>
      </c>
      <c r="K32" s="43"/>
      <c r="L32" s="43"/>
      <c r="M32" s="43"/>
      <c r="N32" s="49" t="s">
        <v>84</v>
      </c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6"/>
      <c r="AE32" s="47"/>
      <c r="AF32" s="1"/>
      <c r="AG32" s="43">
        <v>238.8</v>
      </c>
      <c r="AH32" s="43"/>
    </row>
    <row r="33" ht="18.75" customHeight="1">
      <c r="A33" s="40">
        <f t="shared" si="3"/>
        <v>1968</v>
      </c>
      <c r="B33" s="41">
        <v>37373.0</v>
      </c>
      <c r="C33" s="42">
        <v>118.0</v>
      </c>
      <c r="D33" s="43" t="s">
        <v>45</v>
      </c>
      <c r="E33" s="43"/>
      <c r="F33" s="43"/>
      <c r="G33" s="43"/>
      <c r="H33" s="43"/>
      <c r="I33" s="43"/>
      <c r="J33" s="48">
        <v>238.4</v>
      </c>
      <c r="K33" s="43"/>
      <c r="L33" s="48" t="s">
        <v>2</v>
      </c>
      <c r="M33" s="43"/>
      <c r="N33" s="49" t="s">
        <v>83</v>
      </c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6"/>
      <c r="AE33" s="47"/>
      <c r="AF33" s="1"/>
      <c r="AG33" s="43">
        <v>238.4</v>
      </c>
      <c r="AH33" s="43"/>
    </row>
    <row r="34" ht="18.75" customHeight="1">
      <c r="A34" s="40">
        <f t="shared" si="3"/>
        <v>1969</v>
      </c>
      <c r="B34" s="41">
        <v>37360.0</v>
      </c>
      <c r="C34" s="42">
        <v>104.0</v>
      </c>
      <c r="D34" s="43" t="s">
        <v>45</v>
      </c>
      <c r="E34" s="43"/>
      <c r="F34" s="43"/>
      <c r="G34" s="43"/>
      <c r="H34" s="43"/>
      <c r="I34" s="43"/>
      <c r="J34" s="51">
        <v>239.0</v>
      </c>
      <c r="K34" s="43"/>
      <c r="L34" s="43"/>
      <c r="M34" s="43"/>
      <c r="N34" s="49" t="s">
        <v>85</v>
      </c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6"/>
      <c r="AE34" s="47"/>
      <c r="AF34" s="1"/>
      <c r="AG34" s="44">
        <v>239.0</v>
      </c>
      <c r="AH34" s="43"/>
    </row>
    <row r="35" ht="18.75" customHeight="1">
      <c r="A35" s="40">
        <f t="shared" si="3"/>
        <v>1970</v>
      </c>
      <c r="B35" s="41">
        <v>37353.0</v>
      </c>
      <c r="C35" s="42">
        <v>97.0</v>
      </c>
      <c r="D35" s="43" t="s">
        <v>45</v>
      </c>
      <c r="E35" s="43"/>
      <c r="F35" s="43"/>
      <c r="G35" s="43"/>
      <c r="H35" s="43"/>
      <c r="I35" s="43"/>
      <c r="J35" s="52">
        <v>238.4</v>
      </c>
      <c r="K35" s="43"/>
      <c r="L35" s="43"/>
      <c r="M35" s="43"/>
      <c r="N35" s="49" t="s">
        <v>83</v>
      </c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6"/>
      <c r="AE35" s="47"/>
      <c r="AF35" s="1"/>
      <c r="AG35" s="44">
        <v>238.4</v>
      </c>
      <c r="AH35" s="43"/>
    </row>
    <row r="36" ht="18.75" customHeight="1">
      <c r="A36" s="40">
        <f t="shared" si="3"/>
        <v>1971</v>
      </c>
      <c r="B36" s="41">
        <v>37366.0</v>
      </c>
      <c r="C36" s="42">
        <v>110.0</v>
      </c>
      <c r="D36" s="43" t="s">
        <v>45</v>
      </c>
      <c r="E36" s="43"/>
      <c r="F36" s="43"/>
      <c r="G36" s="43"/>
      <c r="H36" s="43"/>
      <c r="I36" s="43"/>
      <c r="J36" s="52">
        <v>239.0</v>
      </c>
      <c r="K36" s="43"/>
      <c r="L36" s="43"/>
      <c r="M36" s="43"/>
      <c r="N36" s="49" t="s">
        <v>83</v>
      </c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6"/>
      <c r="AE36" s="47"/>
      <c r="AF36" s="1"/>
      <c r="AG36" s="44">
        <v>239.0</v>
      </c>
      <c r="AH36" s="43"/>
    </row>
    <row r="37" ht="18.75" customHeight="1">
      <c r="A37" s="40">
        <f t="shared" si="3"/>
        <v>1972</v>
      </c>
      <c r="B37" s="41">
        <v>37368.0</v>
      </c>
      <c r="C37" s="42">
        <v>113.0</v>
      </c>
      <c r="D37" s="43" t="s">
        <v>45</v>
      </c>
      <c r="E37" s="43"/>
      <c r="F37" s="43"/>
      <c r="G37" s="43" t="s">
        <v>86</v>
      </c>
      <c r="H37" s="43"/>
      <c r="I37" s="43">
        <v>244.3</v>
      </c>
      <c r="J37" s="52">
        <v>244.7</v>
      </c>
      <c r="K37" s="43" t="s">
        <v>61</v>
      </c>
      <c r="L37" s="43" t="s">
        <v>87</v>
      </c>
      <c r="M37" s="43"/>
      <c r="N37" s="49" t="s">
        <v>88</v>
      </c>
      <c r="O37" s="1"/>
      <c r="P37" s="43"/>
      <c r="Q37" s="43"/>
      <c r="R37" s="43"/>
      <c r="S37" s="43"/>
      <c r="T37" s="43"/>
      <c r="U37" s="44">
        <v>21.0</v>
      </c>
      <c r="V37" s="43">
        <v>593.4</v>
      </c>
      <c r="W37" s="43"/>
      <c r="X37" s="43"/>
      <c r="Y37" s="43"/>
      <c r="Z37" s="1"/>
      <c r="AA37" s="43">
        <v>12.0</v>
      </c>
      <c r="AB37" s="43">
        <v>23.9</v>
      </c>
      <c r="AC37" s="44">
        <v>1834.4</v>
      </c>
      <c r="AD37" s="53"/>
      <c r="AE37" s="54"/>
      <c r="AF37" s="1"/>
      <c r="AG37" s="44">
        <v>244.7</v>
      </c>
      <c r="AH37" s="43">
        <v>244.3</v>
      </c>
    </row>
    <row r="38" ht="18.75" customHeight="1">
      <c r="A38" s="40">
        <f t="shared" si="3"/>
        <v>1973</v>
      </c>
      <c r="B38" s="41">
        <v>37364.0</v>
      </c>
      <c r="C38" s="42">
        <v>108.0</v>
      </c>
      <c r="D38" s="43" t="s">
        <v>45</v>
      </c>
      <c r="E38" s="43"/>
      <c r="F38" s="43"/>
      <c r="G38" s="43"/>
      <c r="H38" s="43"/>
      <c r="I38" s="43"/>
      <c r="J38" s="44">
        <v>240.5</v>
      </c>
      <c r="K38" s="43"/>
      <c r="L38" s="43"/>
      <c r="M38" s="43"/>
      <c r="N38" s="45"/>
      <c r="O38" s="43">
        <v>237.7</v>
      </c>
      <c r="P38" s="43">
        <v>240.2</v>
      </c>
      <c r="Q38" s="43">
        <v>0.7</v>
      </c>
      <c r="R38" s="43">
        <v>10.7</v>
      </c>
      <c r="S38" s="55">
        <f t="shared" ref="S38:S46" si="4">Q38/R38</f>
        <v>0.06542056075</v>
      </c>
      <c r="T38" s="44">
        <v>239.0</v>
      </c>
      <c r="U38" s="43">
        <v>44.3</v>
      </c>
      <c r="V38" s="43">
        <v>763.8</v>
      </c>
      <c r="W38" s="43">
        <v>1.62</v>
      </c>
      <c r="X38" s="56"/>
      <c r="Y38" s="43"/>
      <c r="Z38" s="44">
        <v>315.1</v>
      </c>
      <c r="AA38" s="43">
        <v>21.0</v>
      </c>
      <c r="AB38" s="44">
        <v>85.0</v>
      </c>
      <c r="AC38" s="44">
        <v>3580.7</v>
      </c>
      <c r="AD38" s="53"/>
      <c r="AE38" s="54">
        <f t="shared" ref="AE38:AE50" si="5">J38-P38</f>
        <v>0.3</v>
      </c>
      <c r="AF38" s="1"/>
      <c r="AG38" s="44">
        <v>240.5</v>
      </c>
      <c r="AH38" s="43"/>
    </row>
    <row r="39" ht="18.75" customHeight="1">
      <c r="A39" s="40">
        <f t="shared" si="3"/>
        <v>1974</v>
      </c>
      <c r="B39" s="41">
        <v>37365.0</v>
      </c>
      <c r="C39" s="42">
        <v>109.0</v>
      </c>
      <c r="D39" s="43" t="s">
        <v>45</v>
      </c>
      <c r="E39" s="43"/>
      <c r="F39" s="43"/>
      <c r="G39" s="43" t="s">
        <v>89</v>
      </c>
      <c r="H39" s="43"/>
      <c r="I39" s="43" t="s">
        <v>90</v>
      </c>
      <c r="J39" s="57">
        <v>241.4</v>
      </c>
      <c r="K39" s="43"/>
      <c r="L39" s="58" t="s">
        <v>91</v>
      </c>
      <c r="M39" s="43"/>
      <c r="N39" s="59" t="s">
        <v>92</v>
      </c>
      <c r="O39" s="43">
        <v>238.2</v>
      </c>
      <c r="P39" s="43">
        <v>239.5</v>
      </c>
      <c r="Q39" s="44">
        <v>1.0</v>
      </c>
      <c r="R39" s="43">
        <v>2.5</v>
      </c>
      <c r="S39" s="55">
        <f t="shared" si="4"/>
        <v>0.4</v>
      </c>
      <c r="T39" s="43">
        <v>239.8</v>
      </c>
      <c r="U39" s="43">
        <v>66.1</v>
      </c>
      <c r="V39" s="43">
        <v>789.5</v>
      </c>
      <c r="W39" s="43">
        <v>0.61</v>
      </c>
      <c r="X39" s="60">
        <v>128.5723102055471</v>
      </c>
      <c r="Y39" s="42">
        <v>162.01541639247608</v>
      </c>
      <c r="Z39" s="44">
        <v>520.2</v>
      </c>
      <c r="AA39" s="43">
        <v>12.0</v>
      </c>
      <c r="AB39" s="43">
        <v>81.9</v>
      </c>
      <c r="AC39" s="44">
        <v>2079.2</v>
      </c>
      <c r="AD39" s="53">
        <f>AH39-P39</f>
        <v>7.2</v>
      </c>
      <c r="AE39" s="54">
        <f t="shared" si="5"/>
        <v>1.9</v>
      </c>
      <c r="AF39" s="1"/>
      <c r="AG39" s="44">
        <v>241.4</v>
      </c>
      <c r="AH39" s="43">
        <v>246.7</v>
      </c>
    </row>
    <row r="40" ht="18.75" customHeight="1">
      <c r="A40" s="40">
        <f t="shared" si="3"/>
        <v>1975</v>
      </c>
      <c r="B40" s="41">
        <v>37371.0</v>
      </c>
      <c r="C40" s="42">
        <v>115.0</v>
      </c>
      <c r="D40" s="43" t="s">
        <v>45</v>
      </c>
      <c r="E40" s="43"/>
      <c r="F40" s="43"/>
      <c r="G40" s="43"/>
      <c r="H40" s="43"/>
      <c r="I40" s="43"/>
      <c r="J40" s="57">
        <v>239.7</v>
      </c>
      <c r="K40" s="43"/>
      <c r="L40" s="43"/>
      <c r="M40" s="43"/>
      <c r="N40" s="59" t="s">
        <v>92</v>
      </c>
      <c r="O40" s="43">
        <v>237.8</v>
      </c>
      <c r="P40" s="43">
        <v>239.2</v>
      </c>
      <c r="Q40" s="43">
        <v>0.6</v>
      </c>
      <c r="R40" s="43">
        <v>6.4</v>
      </c>
      <c r="S40" s="55">
        <f t="shared" si="4"/>
        <v>0.09375</v>
      </c>
      <c r="T40" s="44">
        <v>238.7</v>
      </c>
      <c r="U40" s="43">
        <v>53.9</v>
      </c>
      <c r="V40" s="43">
        <v>604.8</v>
      </c>
      <c r="W40" s="43">
        <v>0.61</v>
      </c>
      <c r="X40" s="60">
        <v>66.33447619902464</v>
      </c>
      <c r="Y40" s="42"/>
      <c r="Z40" s="44">
        <v>329.2</v>
      </c>
      <c r="AA40" s="43">
        <v>17.0</v>
      </c>
      <c r="AB40" s="43">
        <v>93.8</v>
      </c>
      <c r="AC40" s="44">
        <v>2762.6</v>
      </c>
      <c r="AD40" s="53"/>
      <c r="AE40" s="54">
        <f t="shared" si="5"/>
        <v>0.5</v>
      </c>
      <c r="AF40" s="1"/>
      <c r="AG40" s="44">
        <v>239.7</v>
      </c>
      <c r="AH40" s="43"/>
    </row>
    <row r="41" ht="18.75" customHeight="1">
      <c r="A41" s="40">
        <f t="shared" si="3"/>
        <v>1976</v>
      </c>
      <c r="B41" s="41">
        <v>37359.0</v>
      </c>
      <c r="C41" s="42">
        <v>104.0</v>
      </c>
      <c r="D41" s="43" t="s">
        <v>45</v>
      </c>
      <c r="E41" s="43"/>
      <c r="F41" s="43"/>
      <c r="G41" s="43"/>
      <c r="H41" s="43"/>
      <c r="I41" s="43"/>
      <c r="J41" s="61">
        <v>242.4</v>
      </c>
      <c r="K41" s="43"/>
      <c r="L41" s="43"/>
      <c r="M41" s="43"/>
      <c r="N41" s="62" t="s">
        <v>93</v>
      </c>
      <c r="O41" s="43">
        <v>237.7</v>
      </c>
      <c r="P41" s="43">
        <v>239.1</v>
      </c>
      <c r="Q41" s="43">
        <v>0.8</v>
      </c>
      <c r="R41" s="43">
        <v>6.1</v>
      </c>
      <c r="S41" s="55">
        <f t="shared" si="4"/>
        <v>0.131147541</v>
      </c>
      <c r="T41" s="44">
        <v>239.0</v>
      </c>
      <c r="U41" s="43">
        <v>91.8</v>
      </c>
      <c r="V41" s="43">
        <v>652.1</v>
      </c>
      <c r="W41" s="43">
        <v>0.82</v>
      </c>
      <c r="X41" s="60">
        <v>75.59727837579848</v>
      </c>
      <c r="Y41" s="42"/>
      <c r="Z41" s="44">
        <v>468.2</v>
      </c>
      <c r="AA41" s="43">
        <v>18.0</v>
      </c>
      <c r="AB41" s="43">
        <v>123.2</v>
      </c>
      <c r="AC41" s="44">
        <v>2878.3</v>
      </c>
      <c r="AD41" s="53"/>
      <c r="AE41" s="54">
        <f t="shared" si="5"/>
        <v>3.3</v>
      </c>
      <c r="AF41" s="1"/>
      <c r="AG41" s="44">
        <v>242.4</v>
      </c>
      <c r="AH41" s="43"/>
    </row>
    <row r="42" ht="18.75" customHeight="1">
      <c r="A42" s="40">
        <f t="shared" si="3"/>
        <v>1977</v>
      </c>
      <c r="B42" s="41">
        <v>37360.0</v>
      </c>
      <c r="C42" s="42">
        <v>104.0</v>
      </c>
      <c r="D42" s="43" t="s">
        <v>45</v>
      </c>
      <c r="E42" s="43"/>
      <c r="F42" s="43"/>
      <c r="G42" s="63">
        <v>248.7</v>
      </c>
      <c r="H42" s="63"/>
      <c r="I42" s="63">
        <v>247.6</v>
      </c>
      <c r="J42" s="61">
        <v>244.2</v>
      </c>
      <c r="K42" s="43"/>
      <c r="L42" s="63" t="s">
        <v>94</v>
      </c>
      <c r="M42" s="63" t="s">
        <v>95</v>
      </c>
      <c r="N42" s="62" t="s">
        <v>96</v>
      </c>
      <c r="O42" s="43">
        <v>237.6</v>
      </c>
      <c r="P42" s="43">
        <v>238.8</v>
      </c>
      <c r="Q42" s="43">
        <v>0.7</v>
      </c>
      <c r="R42" s="43">
        <v>5.7</v>
      </c>
      <c r="S42" s="55">
        <f t="shared" si="4"/>
        <v>0.1228070175</v>
      </c>
      <c r="T42" s="43">
        <v>238.9</v>
      </c>
      <c r="U42" s="43">
        <v>69.7</v>
      </c>
      <c r="V42" s="43">
        <v>586.2</v>
      </c>
      <c r="W42" s="43">
        <v>0.88</v>
      </c>
      <c r="X42" s="60">
        <v>69.2503549065924</v>
      </c>
      <c r="Y42" s="42">
        <v>66.62436868473368</v>
      </c>
      <c r="Z42" s="44">
        <v>438.1</v>
      </c>
      <c r="AA42" s="43">
        <v>9.0</v>
      </c>
      <c r="AB42" s="43">
        <v>77.7</v>
      </c>
      <c r="AC42" s="44">
        <v>1419.7</v>
      </c>
      <c r="AD42" s="53">
        <f t="shared" ref="AD42:AD44" si="6">I42-P42</f>
        <v>8.8</v>
      </c>
      <c r="AE42" s="54">
        <f t="shared" si="5"/>
        <v>5.4</v>
      </c>
      <c r="AF42" s="1"/>
      <c r="AG42" s="44">
        <v>244.2</v>
      </c>
      <c r="AH42" s="43">
        <v>247.6</v>
      </c>
    </row>
    <row r="43" ht="18.75" customHeight="1">
      <c r="A43" s="40">
        <f t="shared" si="3"/>
        <v>1978</v>
      </c>
      <c r="B43" s="41">
        <v>37365.0</v>
      </c>
      <c r="C43" s="42">
        <v>109.0</v>
      </c>
      <c r="D43" s="43" t="s">
        <v>45</v>
      </c>
      <c r="E43" s="43"/>
      <c r="F43" s="43"/>
      <c r="G43" s="63"/>
      <c r="H43" s="63"/>
      <c r="I43" s="64">
        <v>242.0</v>
      </c>
      <c r="J43" s="44">
        <v>240.6</v>
      </c>
      <c r="K43" s="43"/>
      <c r="L43" s="63" t="s">
        <v>97</v>
      </c>
      <c r="M43" s="63"/>
      <c r="N43" s="62" t="s">
        <v>98</v>
      </c>
      <c r="O43" s="43">
        <v>237.8</v>
      </c>
      <c r="P43" s="43">
        <v>239.1</v>
      </c>
      <c r="Q43" s="43">
        <v>0.2</v>
      </c>
      <c r="R43" s="43">
        <v>5.4</v>
      </c>
      <c r="S43" s="55">
        <f t="shared" si="4"/>
        <v>0.03703703704</v>
      </c>
      <c r="T43" s="44">
        <v>239.0</v>
      </c>
      <c r="U43" s="43">
        <v>20.4</v>
      </c>
      <c r="V43" s="44">
        <v>423.0</v>
      </c>
      <c r="W43" s="43">
        <v>0.88</v>
      </c>
      <c r="X43" s="60">
        <v>76.56609797773841</v>
      </c>
      <c r="Y43" s="42">
        <v>27.19010110227057</v>
      </c>
      <c r="Z43" s="44">
        <v>280.0</v>
      </c>
      <c r="AA43" s="43">
        <v>20.0</v>
      </c>
      <c r="AB43" s="43">
        <v>49.1</v>
      </c>
      <c r="AC43" s="44">
        <v>2598.2</v>
      </c>
      <c r="AD43" s="53">
        <f t="shared" si="6"/>
        <v>2.9</v>
      </c>
      <c r="AE43" s="54">
        <f t="shared" si="5"/>
        <v>1.5</v>
      </c>
      <c r="AF43" s="1"/>
      <c r="AG43" s="44">
        <v>240.6</v>
      </c>
      <c r="AH43" s="44">
        <v>242.0</v>
      </c>
    </row>
    <row r="44" ht="18.75" customHeight="1">
      <c r="A44" s="40">
        <f t="shared" si="3"/>
        <v>1979</v>
      </c>
      <c r="B44" s="41">
        <v>37374.0</v>
      </c>
      <c r="C44" s="42">
        <v>118.0</v>
      </c>
      <c r="D44" s="43" t="s">
        <v>45</v>
      </c>
      <c r="E44" s="43"/>
      <c r="F44" s="43"/>
      <c r="G44" s="63">
        <v>247.5</v>
      </c>
      <c r="H44" s="63"/>
      <c r="I44" s="63">
        <v>246.9</v>
      </c>
      <c r="J44" s="57">
        <v>244.9</v>
      </c>
      <c r="K44" s="43"/>
      <c r="L44" s="63" t="s">
        <v>99</v>
      </c>
      <c r="M44" s="65"/>
      <c r="N44" s="62" t="s">
        <v>100</v>
      </c>
      <c r="O44" s="43">
        <v>237.9</v>
      </c>
      <c r="P44" s="43">
        <v>239.2</v>
      </c>
      <c r="Q44" s="43">
        <v>0.4</v>
      </c>
      <c r="R44" s="44">
        <v>2.0</v>
      </c>
      <c r="S44" s="55">
        <f t="shared" si="4"/>
        <v>0.2</v>
      </c>
      <c r="T44" s="43">
        <v>239.4</v>
      </c>
      <c r="U44" s="43">
        <v>24.4</v>
      </c>
      <c r="V44" s="43">
        <v>619.2</v>
      </c>
      <c r="W44" s="66">
        <v>1.1</v>
      </c>
      <c r="X44" s="60">
        <v>89.7434387284484</v>
      </c>
      <c r="Y44" s="42">
        <v>38.435982857385724</v>
      </c>
      <c r="Z44" s="44">
        <v>345.8</v>
      </c>
      <c r="AA44" s="43">
        <v>6.0</v>
      </c>
      <c r="AB44" s="43">
        <v>26.4</v>
      </c>
      <c r="AC44" s="44">
        <v>1039.5</v>
      </c>
      <c r="AD44" s="53">
        <f t="shared" si="6"/>
        <v>7.7</v>
      </c>
      <c r="AE44" s="54">
        <f t="shared" si="5"/>
        <v>5.7</v>
      </c>
      <c r="AF44" s="1"/>
      <c r="AG44" s="44">
        <v>244.9</v>
      </c>
      <c r="AH44" s="43">
        <v>246.9</v>
      </c>
    </row>
    <row r="45" ht="18.75" customHeight="1">
      <c r="A45" s="40">
        <f t="shared" si="3"/>
        <v>1980</v>
      </c>
      <c r="B45" s="41">
        <v>37361.0</v>
      </c>
      <c r="C45" s="42">
        <v>106.0</v>
      </c>
      <c r="D45" s="43" t="s">
        <v>45</v>
      </c>
      <c r="E45" s="43"/>
      <c r="F45" s="43"/>
      <c r="G45" s="43"/>
      <c r="H45" s="43"/>
      <c r="I45" s="43"/>
      <c r="J45" s="44">
        <v>240.7</v>
      </c>
      <c r="K45" s="43"/>
      <c r="L45" s="43"/>
      <c r="M45" s="43"/>
      <c r="N45" s="59"/>
      <c r="O45" s="43">
        <v>237.5</v>
      </c>
      <c r="P45" s="43">
        <v>238.7</v>
      </c>
      <c r="Q45" s="43">
        <v>0.5</v>
      </c>
      <c r="R45" s="43">
        <v>5.3</v>
      </c>
      <c r="S45" s="55">
        <f t="shared" si="4"/>
        <v>0.09433962264</v>
      </c>
      <c r="T45" s="43">
        <v>238.9</v>
      </c>
      <c r="U45" s="43">
        <v>59.4</v>
      </c>
      <c r="V45" s="43">
        <v>477.4</v>
      </c>
      <c r="W45" s="43">
        <v>0.69</v>
      </c>
      <c r="X45" s="60">
        <v>63.1633316032842</v>
      </c>
      <c r="Y45" s="42">
        <v>82.53521360598218</v>
      </c>
      <c r="Z45" s="44">
        <v>335.2</v>
      </c>
      <c r="AA45" s="43">
        <v>19.0</v>
      </c>
      <c r="AB45" s="43">
        <v>107.9</v>
      </c>
      <c r="AC45" s="44">
        <v>2770.8</v>
      </c>
      <c r="AD45" s="53"/>
      <c r="AE45" s="54">
        <f t="shared" si="5"/>
        <v>2</v>
      </c>
      <c r="AF45" s="1"/>
      <c r="AG45" s="44">
        <v>240.7</v>
      </c>
      <c r="AH45" s="43"/>
    </row>
    <row r="46" ht="18.75" customHeight="1">
      <c r="A46" s="40">
        <f t="shared" si="3"/>
        <v>1981</v>
      </c>
      <c r="B46" s="41">
        <v>37356.0</v>
      </c>
      <c r="C46" s="42">
        <v>100.0</v>
      </c>
      <c r="D46" s="43" t="s">
        <v>45</v>
      </c>
      <c r="E46" s="43"/>
      <c r="F46" s="43"/>
      <c r="G46" s="43"/>
      <c r="H46" s="43"/>
      <c r="I46" s="43" t="s">
        <v>101</v>
      </c>
      <c r="J46" s="61">
        <v>240.7</v>
      </c>
      <c r="K46" s="43"/>
      <c r="L46" s="43"/>
      <c r="M46" s="43"/>
      <c r="N46" s="62" t="s">
        <v>102</v>
      </c>
      <c r="O46" s="43">
        <v>237.6</v>
      </c>
      <c r="P46" s="43">
        <v>238.5</v>
      </c>
      <c r="Q46" s="43">
        <v>0.5</v>
      </c>
      <c r="R46" s="43">
        <v>5.9</v>
      </c>
      <c r="S46" s="55">
        <f t="shared" si="4"/>
        <v>0.08474576271</v>
      </c>
      <c r="T46" s="44">
        <v>239.0</v>
      </c>
      <c r="U46" s="43">
        <v>20.6</v>
      </c>
      <c r="V46" s="43">
        <v>563.3</v>
      </c>
      <c r="W46" s="43">
        <v>0.75</v>
      </c>
      <c r="X46" s="60">
        <v>54.119412167908024</v>
      </c>
      <c r="Y46" s="42">
        <v>10.90290685085542</v>
      </c>
      <c r="Z46" s="44">
        <v>380.1</v>
      </c>
      <c r="AA46" s="43">
        <v>10.0</v>
      </c>
      <c r="AB46" s="43">
        <v>20.6</v>
      </c>
      <c r="AC46" s="44">
        <v>1297.9</v>
      </c>
      <c r="AD46" s="53">
        <f>AH46-P46</f>
        <v>5.5</v>
      </c>
      <c r="AE46" s="54">
        <f t="shared" si="5"/>
        <v>2.2</v>
      </c>
      <c r="AF46" s="1"/>
      <c r="AG46" s="44">
        <v>240.7</v>
      </c>
      <c r="AH46" s="44">
        <v>244.0</v>
      </c>
    </row>
    <row r="47" ht="18.75" customHeight="1">
      <c r="A47" s="40">
        <f t="shared" si="3"/>
        <v>1982</v>
      </c>
      <c r="B47" s="41">
        <v>37372.0</v>
      </c>
      <c r="C47" s="42">
        <v>116.0</v>
      </c>
      <c r="D47" s="43" t="s">
        <v>103</v>
      </c>
      <c r="E47" s="43"/>
      <c r="F47" s="43"/>
      <c r="G47" s="43">
        <v>246.8</v>
      </c>
      <c r="H47" s="43"/>
      <c r="I47" s="43">
        <v>242.2</v>
      </c>
      <c r="J47" s="61">
        <v>238.9</v>
      </c>
      <c r="K47" s="43"/>
      <c r="L47" s="43" t="s">
        <v>104</v>
      </c>
      <c r="M47" s="43"/>
      <c r="N47" s="62" t="s">
        <v>105</v>
      </c>
      <c r="O47" s="43">
        <v>237.2</v>
      </c>
      <c r="P47" s="43">
        <v>237.8</v>
      </c>
      <c r="Q47" s="43"/>
      <c r="R47" s="43"/>
      <c r="S47" s="55"/>
      <c r="T47" s="43"/>
      <c r="U47" s="43">
        <v>53.1</v>
      </c>
      <c r="V47" s="43">
        <v>607.7</v>
      </c>
      <c r="W47" s="43">
        <v>0.65</v>
      </c>
      <c r="X47" s="60">
        <v>109.68613461383141</v>
      </c>
      <c r="Y47" s="42">
        <v>141.07502594024837</v>
      </c>
      <c r="Z47" s="44">
        <v>234.9</v>
      </c>
      <c r="AA47" s="43">
        <v>16.0</v>
      </c>
      <c r="AB47" s="43">
        <v>71.3</v>
      </c>
      <c r="AC47" s="44">
        <v>2313.2</v>
      </c>
      <c r="AD47" s="53">
        <f t="shared" ref="AD47:AD51" si="7">I47-P47</f>
        <v>4.4</v>
      </c>
      <c r="AE47" s="54">
        <f t="shared" si="5"/>
        <v>1.1</v>
      </c>
      <c r="AF47" s="1"/>
      <c r="AG47" s="44">
        <v>238.9</v>
      </c>
      <c r="AH47" s="43">
        <v>242.2</v>
      </c>
    </row>
    <row r="48" ht="18.75" customHeight="1">
      <c r="A48" s="40">
        <f t="shared" si="3"/>
        <v>1983</v>
      </c>
      <c r="B48" s="41">
        <v>37364.0</v>
      </c>
      <c r="C48" s="42">
        <v>108.0</v>
      </c>
      <c r="D48" s="43" t="s">
        <v>45</v>
      </c>
      <c r="E48" s="43"/>
      <c r="F48" s="43"/>
      <c r="G48" s="64">
        <v>242.0</v>
      </c>
      <c r="H48" s="43"/>
      <c r="I48" s="63">
        <v>242.3</v>
      </c>
      <c r="J48" s="44">
        <v>239.6</v>
      </c>
      <c r="K48" s="43"/>
      <c r="L48" s="67" t="s">
        <v>106</v>
      </c>
      <c r="M48" s="43"/>
      <c r="N48" s="45" t="s">
        <v>107</v>
      </c>
      <c r="O48" s="43">
        <v>237.6</v>
      </c>
      <c r="P48" s="43">
        <v>238.8</v>
      </c>
      <c r="Q48" s="43">
        <v>0.5</v>
      </c>
      <c r="R48" s="43">
        <v>8.5</v>
      </c>
      <c r="S48" s="55">
        <f t="shared" ref="S48:S61" si="8">Q48/R48</f>
        <v>0.05882352941</v>
      </c>
      <c r="T48" s="43">
        <v>238.5</v>
      </c>
      <c r="U48" s="43">
        <v>24.3</v>
      </c>
      <c r="V48" s="43">
        <v>530.4</v>
      </c>
      <c r="W48" s="43">
        <v>0.54</v>
      </c>
      <c r="X48" s="60">
        <v>38.72060867918479</v>
      </c>
      <c r="Y48" s="42">
        <v>59.56342319529152</v>
      </c>
      <c r="Z48" s="44">
        <v>260.8</v>
      </c>
      <c r="AA48" s="43">
        <v>5.0</v>
      </c>
      <c r="AB48" s="43">
        <v>35.1</v>
      </c>
      <c r="AC48" s="44">
        <v>730.4</v>
      </c>
      <c r="AD48" s="53">
        <f t="shared" si="7"/>
        <v>3.5</v>
      </c>
      <c r="AE48" s="54">
        <f t="shared" si="5"/>
        <v>0.8</v>
      </c>
      <c r="AF48" s="1"/>
      <c r="AG48" s="44">
        <v>239.6</v>
      </c>
      <c r="AH48" s="43">
        <v>242.3</v>
      </c>
    </row>
    <row r="49" ht="18.75" customHeight="1">
      <c r="A49" s="40">
        <f t="shared" si="3"/>
        <v>1984</v>
      </c>
      <c r="B49" s="41">
        <v>37356.0</v>
      </c>
      <c r="C49" s="42">
        <v>101.0</v>
      </c>
      <c r="D49" s="43" t="s">
        <v>45</v>
      </c>
      <c r="E49" s="43"/>
      <c r="F49" s="43"/>
      <c r="G49" s="63">
        <v>244.5</v>
      </c>
      <c r="H49" s="43"/>
      <c r="I49" s="43">
        <v>243.5</v>
      </c>
      <c r="J49" s="44">
        <v>240.9</v>
      </c>
      <c r="K49" s="43" t="s">
        <v>108</v>
      </c>
      <c r="L49" s="63" t="s">
        <v>109</v>
      </c>
      <c r="M49" s="1"/>
      <c r="N49" s="45" t="s">
        <v>110</v>
      </c>
      <c r="O49" s="43">
        <v>237.6</v>
      </c>
      <c r="P49" s="43">
        <v>238.6</v>
      </c>
      <c r="Q49" s="43">
        <v>0.2</v>
      </c>
      <c r="R49" s="43">
        <v>6.9</v>
      </c>
      <c r="S49" s="55">
        <f t="shared" si="8"/>
        <v>0.02898550725</v>
      </c>
      <c r="T49" s="43">
        <v>238.4</v>
      </c>
      <c r="U49" s="43">
        <v>52.9</v>
      </c>
      <c r="V49" s="43">
        <v>334.2</v>
      </c>
      <c r="W49" s="43">
        <v>0.81</v>
      </c>
      <c r="X49" s="60">
        <v>57.56847134687459</v>
      </c>
      <c r="Y49" s="42">
        <v>22.251880637464264</v>
      </c>
      <c r="Z49" s="44">
        <v>280.5</v>
      </c>
      <c r="AA49" s="43">
        <v>22.0</v>
      </c>
      <c r="AB49" s="43">
        <v>105.4</v>
      </c>
      <c r="AC49" s="44">
        <v>2886.2</v>
      </c>
      <c r="AD49" s="53">
        <f t="shared" si="7"/>
        <v>4.9</v>
      </c>
      <c r="AE49" s="54">
        <f t="shared" si="5"/>
        <v>2.3</v>
      </c>
      <c r="AF49" s="1"/>
      <c r="AG49" s="44">
        <v>240.9</v>
      </c>
      <c r="AH49" s="43">
        <v>243.5</v>
      </c>
    </row>
    <row r="50" ht="18.75" customHeight="1">
      <c r="A50" s="40">
        <f t="shared" si="3"/>
        <v>1985</v>
      </c>
      <c r="B50" s="41">
        <v>37364.0</v>
      </c>
      <c r="C50" s="42">
        <v>108.0</v>
      </c>
      <c r="D50" s="43" t="s">
        <v>98</v>
      </c>
      <c r="E50" s="43"/>
      <c r="F50" s="43"/>
      <c r="G50" s="43"/>
      <c r="H50" s="43"/>
      <c r="I50" s="63">
        <v>243.5</v>
      </c>
      <c r="J50" s="61">
        <v>241.2</v>
      </c>
      <c r="K50" s="43"/>
      <c r="L50" s="67" t="s">
        <v>106</v>
      </c>
      <c r="M50" s="43"/>
      <c r="N50" s="62" t="s">
        <v>111</v>
      </c>
      <c r="O50" s="43">
        <v>238.1</v>
      </c>
      <c r="P50" s="43">
        <v>239.4</v>
      </c>
      <c r="Q50" s="43">
        <v>0.4</v>
      </c>
      <c r="R50" s="44">
        <v>4.0</v>
      </c>
      <c r="S50" s="55">
        <f t="shared" si="8"/>
        <v>0.1</v>
      </c>
      <c r="T50" s="44">
        <v>239.0</v>
      </c>
      <c r="U50" s="43">
        <v>56.1</v>
      </c>
      <c r="V50" s="43">
        <v>606.3</v>
      </c>
      <c r="W50" s="43">
        <v>0.73</v>
      </c>
      <c r="X50" s="60">
        <v>116.95416897505248</v>
      </c>
      <c r="Y50" s="42">
        <v>89.25476550723049</v>
      </c>
      <c r="Z50" s="44">
        <v>425.5</v>
      </c>
      <c r="AA50" s="43">
        <v>38.0</v>
      </c>
      <c r="AB50" s="43">
        <v>117.2</v>
      </c>
      <c r="AC50" s="44">
        <v>5276.9</v>
      </c>
      <c r="AD50" s="53">
        <f t="shared" si="7"/>
        <v>4.1</v>
      </c>
      <c r="AE50" s="54">
        <f t="shared" si="5"/>
        <v>1.8</v>
      </c>
      <c r="AF50" s="1"/>
      <c r="AG50" s="44">
        <v>241.2</v>
      </c>
      <c r="AH50" s="43">
        <v>243.5</v>
      </c>
    </row>
    <row r="51" ht="18.75" customHeight="1">
      <c r="A51" s="40">
        <f t="shared" si="3"/>
        <v>1986</v>
      </c>
      <c r="B51" s="41">
        <v>37365.0</v>
      </c>
      <c r="C51" s="42">
        <v>109.0</v>
      </c>
      <c r="D51" s="43" t="s">
        <v>45</v>
      </c>
      <c r="E51" s="43"/>
      <c r="F51" s="43"/>
      <c r="G51" s="63"/>
      <c r="H51" s="43"/>
      <c r="I51" s="64">
        <v>244.0</v>
      </c>
      <c r="J51" s="44">
        <v>240.9</v>
      </c>
      <c r="K51" s="43"/>
      <c r="L51" s="63" t="s">
        <v>112</v>
      </c>
      <c r="M51" s="43"/>
      <c r="N51" s="62" t="s">
        <v>98</v>
      </c>
      <c r="O51" s="43">
        <v>237.6</v>
      </c>
      <c r="P51" s="43">
        <v>238.9</v>
      </c>
      <c r="Q51" s="43">
        <v>0.3</v>
      </c>
      <c r="R51" s="43">
        <v>4.6</v>
      </c>
      <c r="S51" s="55">
        <f t="shared" si="8"/>
        <v>0.0652173913</v>
      </c>
      <c r="T51" s="44">
        <v>239.0</v>
      </c>
      <c r="U51" s="43">
        <v>18.1</v>
      </c>
      <c r="V51" s="43">
        <v>374.3</v>
      </c>
      <c r="W51" s="43">
        <v>1.05</v>
      </c>
      <c r="X51" s="60">
        <v>49.94999573448003</v>
      </c>
      <c r="Y51" s="42">
        <v>26.570971663504746</v>
      </c>
      <c r="Z51" s="44">
        <v>262.0</v>
      </c>
      <c r="AA51" s="43">
        <v>19.0</v>
      </c>
      <c r="AB51" s="43">
        <v>97.7</v>
      </c>
      <c r="AC51" s="44">
        <v>3424.1</v>
      </c>
      <c r="AD51" s="53">
        <f t="shared" si="7"/>
        <v>5.1</v>
      </c>
      <c r="AE51" s="54">
        <f>AG51-P51</f>
        <v>2</v>
      </c>
      <c r="AF51" s="1"/>
      <c r="AG51" s="44">
        <v>240.9</v>
      </c>
      <c r="AH51" s="44">
        <v>244.0</v>
      </c>
    </row>
    <row r="52" ht="18.75" customHeight="1">
      <c r="A52" s="40">
        <f t="shared" si="3"/>
        <v>1987</v>
      </c>
      <c r="B52" s="41">
        <v>37362.0</v>
      </c>
      <c r="C52" s="42">
        <v>106.0</v>
      </c>
      <c r="D52" s="43" t="s">
        <v>45</v>
      </c>
      <c r="E52" s="43"/>
      <c r="F52" s="43"/>
      <c r="G52" s="43" t="s">
        <v>113</v>
      </c>
      <c r="H52" s="43"/>
      <c r="I52" s="43" t="s">
        <v>114</v>
      </c>
      <c r="J52" s="68">
        <v>240.7</v>
      </c>
      <c r="K52" s="43"/>
      <c r="L52" s="43" t="s">
        <v>115</v>
      </c>
      <c r="M52" s="43" t="s">
        <v>116</v>
      </c>
      <c r="N52" s="59" t="s">
        <v>92</v>
      </c>
      <c r="O52" s="43">
        <v>237.7</v>
      </c>
      <c r="P52" s="43">
        <v>239.3</v>
      </c>
      <c r="Q52" s="43">
        <v>0.3</v>
      </c>
      <c r="R52" s="43">
        <v>3.6</v>
      </c>
      <c r="S52" s="55">
        <f t="shared" si="8"/>
        <v>0.08333333333</v>
      </c>
      <c r="T52" s="44">
        <v>239.1</v>
      </c>
      <c r="U52" s="43">
        <v>47.6</v>
      </c>
      <c r="V52" s="43">
        <v>526.1</v>
      </c>
      <c r="W52" s="43">
        <v>0.87</v>
      </c>
      <c r="X52" s="60">
        <v>55.843051617392</v>
      </c>
      <c r="Y52" s="42">
        <v>62.75995544714558</v>
      </c>
      <c r="Z52" s="44">
        <v>258.0</v>
      </c>
      <c r="AA52" s="43">
        <v>17.0</v>
      </c>
      <c r="AB52" s="43">
        <v>86.6</v>
      </c>
      <c r="AC52" s="44">
        <v>2069.6</v>
      </c>
      <c r="AD52" s="53">
        <f t="shared" ref="AD52:AD55" si="9">AH52-P52</f>
        <v>5.8</v>
      </c>
      <c r="AE52" s="54">
        <f t="shared" ref="AE52:AE53" si="10">J52-P52</f>
        <v>1.4</v>
      </c>
      <c r="AF52" s="1"/>
      <c r="AG52" s="43">
        <v>240.7</v>
      </c>
      <c r="AH52" s="43">
        <v>245.1</v>
      </c>
    </row>
    <row r="53" ht="18.75" customHeight="1">
      <c r="A53" s="40">
        <f t="shared" si="3"/>
        <v>1988</v>
      </c>
      <c r="B53" s="41">
        <v>37362.0</v>
      </c>
      <c r="C53" s="42">
        <v>107.0</v>
      </c>
      <c r="D53" s="43" t="s">
        <v>45</v>
      </c>
      <c r="E53" s="43"/>
      <c r="F53" s="43"/>
      <c r="G53" s="43" t="s">
        <v>117</v>
      </c>
      <c r="H53" s="43"/>
      <c r="I53" s="43" t="s">
        <v>118</v>
      </c>
      <c r="J53" s="68">
        <v>240.6</v>
      </c>
      <c r="K53" s="43"/>
      <c r="L53" s="43" t="s">
        <v>119</v>
      </c>
      <c r="M53" s="43"/>
      <c r="N53" s="59" t="s">
        <v>92</v>
      </c>
      <c r="O53" s="43">
        <v>237.2</v>
      </c>
      <c r="P53" s="43">
        <v>238.8</v>
      </c>
      <c r="Q53" s="43">
        <v>0.2</v>
      </c>
      <c r="R53" s="43">
        <v>1.5</v>
      </c>
      <c r="S53" s="55">
        <f t="shared" si="8"/>
        <v>0.1333333333</v>
      </c>
      <c r="T53" s="43">
        <v>238.4</v>
      </c>
      <c r="U53" s="43">
        <v>42.6</v>
      </c>
      <c r="V53" s="43">
        <v>765.1</v>
      </c>
      <c r="W53" s="43">
        <v>0.66</v>
      </c>
      <c r="X53" s="60">
        <v>41.65687636615885</v>
      </c>
      <c r="Y53" s="42">
        <v>15.761722526403974</v>
      </c>
      <c r="Z53" s="44">
        <v>249.9</v>
      </c>
      <c r="AA53" s="43">
        <v>7.0</v>
      </c>
      <c r="AB53" s="43">
        <v>42.6</v>
      </c>
      <c r="AC53" s="44">
        <v>1309.0</v>
      </c>
      <c r="AD53" s="53">
        <f t="shared" si="9"/>
        <v>5.7</v>
      </c>
      <c r="AE53" s="54">
        <f t="shared" si="10"/>
        <v>1.8</v>
      </c>
      <c r="AF53" s="1"/>
      <c r="AG53" s="43">
        <v>240.6</v>
      </c>
      <c r="AH53" s="43">
        <v>244.5</v>
      </c>
    </row>
    <row r="54" ht="18.75" customHeight="1">
      <c r="A54" s="40">
        <f t="shared" si="3"/>
        <v>1989</v>
      </c>
      <c r="B54" s="41">
        <v>37368.0</v>
      </c>
      <c r="C54" s="42">
        <v>112.0</v>
      </c>
      <c r="D54" s="43" t="s">
        <v>45</v>
      </c>
      <c r="E54" s="43"/>
      <c r="F54" s="43"/>
      <c r="G54" s="43"/>
      <c r="H54" s="43"/>
      <c r="I54" s="43" t="s">
        <v>120</v>
      </c>
      <c r="J54" s="68">
        <v>238.2</v>
      </c>
      <c r="K54" s="43"/>
      <c r="L54" s="43"/>
      <c r="M54" s="43"/>
      <c r="N54" s="59" t="s">
        <v>92</v>
      </c>
      <c r="O54" s="43">
        <v>237.4</v>
      </c>
      <c r="P54" s="44">
        <v>239.0</v>
      </c>
      <c r="Q54" s="43">
        <v>0.1</v>
      </c>
      <c r="R54" s="43">
        <v>4.5</v>
      </c>
      <c r="S54" s="55">
        <f t="shared" si="8"/>
        <v>0.02222222222</v>
      </c>
      <c r="T54" s="43">
        <v>238.2</v>
      </c>
      <c r="U54" s="43">
        <v>30.9</v>
      </c>
      <c r="V54" s="44">
        <v>691.0</v>
      </c>
      <c r="W54" s="43">
        <v>0.62</v>
      </c>
      <c r="X54" s="60">
        <v>67.51267074402229</v>
      </c>
      <c r="Y54" s="42">
        <v>82.89592827753961</v>
      </c>
      <c r="Z54" s="44">
        <v>347.5</v>
      </c>
      <c r="AA54" s="43">
        <v>11.0</v>
      </c>
      <c r="AB54" s="43">
        <v>43.2</v>
      </c>
      <c r="AC54" s="44">
        <v>2282.3</v>
      </c>
      <c r="AD54" s="53">
        <f t="shared" si="9"/>
        <v>4.1</v>
      </c>
      <c r="AE54" s="54"/>
      <c r="AF54" s="1"/>
      <c r="AG54" s="43">
        <v>238.2</v>
      </c>
      <c r="AH54" s="43">
        <v>243.1</v>
      </c>
    </row>
    <row r="55" ht="18.75" customHeight="1">
      <c r="A55" s="40">
        <f t="shared" si="3"/>
        <v>1990</v>
      </c>
      <c r="B55" s="41">
        <v>37366.0</v>
      </c>
      <c r="C55" s="42">
        <v>110.0</v>
      </c>
      <c r="D55" s="43" t="s">
        <v>45</v>
      </c>
      <c r="E55" s="43"/>
      <c r="F55" s="43"/>
      <c r="G55" s="43"/>
      <c r="H55" s="43"/>
      <c r="I55" s="44" t="s">
        <v>121</v>
      </c>
      <c r="J55" s="68">
        <v>239.3</v>
      </c>
      <c r="K55" s="43"/>
      <c r="L55" s="43"/>
      <c r="M55" s="43"/>
      <c r="N55" s="59" t="s">
        <v>92</v>
      </c>
      <c r="O55" s="43">
        <v>237.7</v>
      </c>
      <c r="P55" s="43">
        <v>238.9</v>
      </c>
      <c r="Q55" s="43">
        <v>0.6</v>
      </c>
      <c r="R55" s="43">
        <v>21.8</v>
      </c>
      <c r="S55" s="55">
        <f t="shared" si="8"/>
        <v>0.02752293578</v>
      </c>
      <c r="T55" s="43">
        <v>238.6</v>
      </c>
      <c r="U55" s="43">
        <v>33.5</v>
      </c>
      <c r="V55" s="44">
        <v>675.0</v>
      </c>
      <c r="W55" s="43">
        <v>0.63</v>
      </c>
      <c r="X55" s="60">
        <v>61.32540712523774</v>
      </c>
      <c r="Y55" s="42">
        <v>36.0769076874203</v>
      </c>
      <c r="Z55" s="44">
        <v>382.9</v>
      </c>
      <c r="AA55" s="43">
        <v>22.0</v>
      </c>
      <c r="AB55" s="44">
        <v>90.0</v>
      </c>
      <c r="AC55" s="44">
        <v>3425.5</v>
      </c>
      <c r="AD55" s="53">
        <f t="shared" si="9"/>
        <v>4.1</v>
      </c>
      <c r="AE55" s="54">
        <f t="shared" ref="AE55:AE57" si="11">J55-P55</f>
        <v>0.4</v>
      </c>
      <c r="AF55" s="1"/>
      <c r="AG55" s="43">
        <v>239.3</v>
      </c>
      <c r="AH55" s="44">
        <v>243.0</v>
      </c>
    </row>
    <row r="56" ht="18.75" customHeight="1">
      <c r="A56" s="40">
        <f t="shared" si="3"/>
        <v>1991</v>
      </c>
      <c r="B56" s="41">
        <v>37359.0</v>
      </c>
      <c r="C56" s="42">
        <v>103.0</v>
      </c>
      <c r="D56" s="43" t="s">
        <v>45</v>
      </c>
      <c r="E56" s="43"/>
      <c r="F56" s="43"/>
      <c r="G56" s="43"/>
      <c r="H56" s="43"/>
      <c r="I56" s="43"/>
      <c r="J56" s="68">
        <v>240.1</v>
      </c>
      <c r="K56" s="43"/>
      <c r="L56" s="58" t="s">
        <v>122</v>
      </c>
      <c r="M56" s="43"/>
      <c r="N56" s="59" t="s">
        <v>92</v>
      </c>
      <c r="O56" s="43">
        <v>237.4</v>
      </c>
      <c r="P56" s="43">
        <v>238.7</v>
      </c>
      <c r="Q56" s="43">
        <v>0.5</v>
      </c>
      <c r="R56" s="43">
        <v>2.9</v>
      </c>
      <c r="S56" s="55">
        <f t="shared" si="8"/>
        <v>0.1724137931</v>
      </c>
      <c r="T56" s="43">
        <v>238.7</v>
      </c>
      <c r="U56" s="43">
        <v>60.9</v>
      </c>
      <c r="V56" s="43">
        <v>576.2</v>
      </c>
      <c r="W56" s="43">
        <v>0.77</v>
      </c>
      <c r="X56" s="60">
        <v>73.48175223458145</v>
      </c>
      <c r="Y56" s="42">
        <v>82.85929101361829</v>
      </c>
      <c r="Z56" s="44">
        <v>289.0</v>
      </c>
      <c r="AA56" s="43">
        <v>15.0</v>
      </c>
      <c r="AB56" s="43">
        <v>96.1</v>
      </c>
      <c r="AC56" s="44">
        <v>2535.3</v>
      </c>
      <c r="AD56" s="53"/>
      <c r="AE56" s="54">
        <f t="shared" si="11"/>
        <v>1.4</v>
      </c>
      <c r="AF56" s="1"/>
      <c r="AG56" s="43">
        <v>240.1</v>
      </c>
      <c r="AH56" s="43"/>
    </row>
    <row r="57" ht="18.75" customHeight="1">
      <c r="A57" s="40">
        <f t="shared" si="3"/>
        <v>1992</v>
      </c>
      <c r="B57" s="41">
        <v>37349.0</v>
      </c>
      <c r="C57" s="42">
        <v>94.0</v>
      </c>
      <c r="D57" s="43" t="s">
        <v>45</v>
      </c>
      <c r="E57" s="43"/>
      <c r="F57" s="43"/>
      <c r="G57" s="43"/>
      <c r="H57" s="43"/>
      <c r="I57" s="43" t="s">
        <v>123</v>
      </c>
      <c r="J57" s="43">
        <v>239.5</v>
      </c>
      <c r="K57" s="43"/>
      <c r="L57" s="58" t="s">
        <v>124</v>
      </c>
      <c r="M57" s="43"/>
      <c r="N57" s="45"/>
      <c r="O57" s="43">
        <v>237.4</v>
      </c>
      <c r="P57" s="43">
        <v>238.9</v>
      </c>
      <c r="Q57" s="43">
        <v>0.1</v>
      </c>
      <c r="R57" s="43">
        <v>6.2</v>
      </c>
      <c r="S57" s="55">
        <f t="shared" si="8"/>
        <v>0.01612903226</v>
      </c>
      <c r="T57" s="43">
        <v>238.6</v>
      </c>
      <c r="U57" s="43">
        <v>30.1</v>
      </c>
      <c r="V57" s="43">
        <v>408.7</v>
      </c>
      <c r="W57" s="43">
        <v>0.75</v>
      </c>
      <c r="X57" s="60">
        <v>92.31355146407608</v>
      </c>
      <c r="Y57" s="42">
        <v>9.438083116416838</v>
      </c>
      <c r="Z57" s="44">
        <v>463.2</v>
      </c>
      <c r="AA57" s="43">
        <v>23.0</v>
      </c>
      <c r="AB57" s="43">
        <v>71.3</v>
      </c>
      <c r="AC57" s="44">
        <v>2835.7</v>
      </c>
      <c r="AD57" s="53">
        <f>AH57-P57</f>
        <v>2.5</v>
      </c>
      <c r="AE57" s="54">
        <f t="shared" si="11"/>
        <v>0.6</v>
      </c>
      <c r="AF57" s="1"/>
      <c r="AG57" s="43">
        <v>239.5</v>
      </c>
      <c r="AH57" s="43">
        <v>241.4</v>
      </c>
    </row>
    <row r="58" ht="18.75" customHeight="1">
      <c r="A58" s="40">
        <f t="shared" si="3"/>
        <v>1993</v>
      </c>
      <c r="B58" s="41">
        <v>37365.0</v>
      </c>
      <c r="C58" s="42">
        <v>109.0</v>
      </c>
      <c r="D58" s="43" t="s">
        <v>45</v>
      </c>
      <c r="E58" s="43"/>
      <c r="F58" s="43"/>
      <c r="G58" s="43"/>
      <c r="H58" s="43"/>
      <c r="I58" s="43"/>
      <c r="J58" s="68">
        <v>238.5</v>
      </c>
      <c r="K58" s="43"/>
      <c r="L58" s="58" t="s">
        <v>125</v>
      </c>
      <c r="M58" s="43"/>
      <c r="N58" s="59" t="s">
        <v>92</v>
      </c>
      <c r="O58" s="43">
        <v>237.3</v>
      </c>
      <c r="P58" s="43">
        <v>238.8</v>
      </c>
      <c r="Q58" s="43">
        <v>0.3</v>
      </c>
      <c r="R58" s="43">
        <v>9.5</v>
      </c>
      <c r="S58" s="55">
        <f t="shared" si="8"/>
        <v>0.03157894737</v>
      </c>
      <c r="T58" s="43">
        <v>238.5</v>
      </c>
      <c r="U58" s="43">
        <v>42.3</v>
      </c>
      <c r="V58" s="43">
        <v>317.1</v>
      </c>
      <c r="W58" s="43">
        <v>0.82</v>
      </c>
      <c r="X58" s="60">
        <v>49.92933010202556</v>
      </c>
      <c r="Y58" s="42">
        <v>19.715405559046165</v>
      </c>
      <c r="Z58" s="44">
        <v>295.3</v>
      </c>
      <c r="AA58" s="43">
        <v>28.0</v>
      </c>
      <c r="AB58" s="43">
        <v>119.6</v>
      </c>
      <c r="AC58" s="44">
        <v>3083.6</v>
      </c>
      <c r="AD58" s="53"/>
      <c r="AE58" s="54"/>
      <c r="AF58" s="1"/>
      <c r="AG58" s="43">
        <v>238.5</v>
      </c>
      <c r="AH58" s="43"/>
    </row>
    <row r="59" ht="18.75" customHeight="1">
      <c r="A59" s="40">
        <f t="shared" si="3"/>
        <v>1994</v>
      </c>
      <c r="B59" s="41">
        <v>37357.0</v>
      </c>
      <c r="C59" s="42">
        <v>101.0</v>
      </c>
      <c r="D59" s="43" t="s">
        <v>45</v>
      </c>
      <c r="E59" s="43"/>
      <c r="F59" s="43"/>
      <c r="G59" s="43"/>
      <c r="H59" s="43"/>
      <c r="I59" s="43" t="s">
        <v>126</v>
      </c>
      <c r="J59" s="43">
        <v>242.8</v>
      </c>
      <c r="K59" s="43"/>
      <c r="L59" s="58" t="s">
        <v>127</v>
      </c>
      <c r="M59" s="43"/>
      <c r="N59" s="45"/>
      <c r="O59" s="43">
        <v>237.5</v>
      </c>
      <c r="P59" s="43">
        <v>239.1</v>
      </c>
      <c r="Q59" s="43">
        <v>0.6</v>
      </c>
      <c r="R59" s="43">
        <v>4.9</v>
      </c>
      <c r="S59" s="55">
        <f t="shared" si="8"/>
        <v>0.1224489796</v>
      </c>
      <c r="T59" s="43">
        <v>238.7</v>
      </c>
      <c r="U59" s="43">
        <v>19.8</v>
      </c>
      <c r="V59" s="43">
        <v>760.9</v>
      </c>
      <c r="W59" s="43">
        <v>0.68</v>
      </c>
      <c r="X59" s="60">
        <v>129.4921162074021</v>
      </c>
      <c r="Y59" s="42">
        <v>111.67450557998983</v>
      </c>
      <c r="Z59" s="44">
        <v>299.1</v>
      </c>
      <c r="AA59" s="43">
        <v>29.0</v>
      </c>
      <c r="AB59" s="43">
        <v>85.4</v>
      </c>
      <c r="AC59" s="44"/>
      <c r="AD59" s="53">
        <f>AH59-P59</f>
        <v>4.9</v>
      </c>
      <c r="AE59" s="54">
        <f t="shared" ref="AE59:AE61" si="12">J59-P59</f>
        <v>3.7</v>
      </c>
      <c r="AF59" s="1"/>
      <c r="AG59" s="43">
        <v>242.8</v>
      </c>
      <c r="AH59" s="36">
        <v>244.0</v>
      </c>
    </row>
    <row r="60" ht="18.75" customHeight="1">
      <c r="A60" s="40">
        <f t="shared" si="3"/>
        <v>1995</v>
      </c>
      <c r="B60" s="41">
        <v>37368.0</v>
      </c>
      <c r="C60" s="42">
        <v>112.0</v>
      </c>
      <c r="D60" s="43" t="s">
        <v>45</v>
      </c>
      <c r="E60" s="43"/>
      <c r="F60" s="43"/>
      <c r="G60" s="43"/>
      <c r="H60" s="43"/>
      <c r="I60" s="43"/>
      <c r="J60" s="44">
        <v>239.0</v>
      </c>
      <c r="K60" s="43"/>
      <c r="L60" s="58" t="s">
        <v>128</v>
      </c>
      <c r="M60" s="43"/>
      <c r="N60" s="2"/>
      <c r="O60" s="43">
        <v>237.3</v>
      </c>
      <c r="P60" s="44">
        <v>238.0</v>
      </c>
      <c r="Q60" s="43">
        <v>0.3</v>
      </c>
      <c r="R60" s="43">
        <v>1.7</v>
      </c>
      <c r="S60" s="55">
        <f t="shared" si="8"/>
        <v>0.1764705882</v>
      </c>
      <c r="T60" s="43">
        <v>238.7</v>
      </c>
      <c r="U60" s="43">
        <v>45.5</v>
      </c>
      <c r="V60" s="43">
        <v>656.4</v>
      </c>
      <c r="W60" s="43">
        <v>0.85</v>
      </c>
      <c r="X60" s="60">
        <v>58.02695748436706</v>
      </c>
      <c r="Y60" s="42">
        <v>32.632737934954974</v>
      </c>
      <c r="Z60" s="44">
        <v>228.8</v>
      </c>
      <c r="AA60" s="43">
        <v>13.0</v>
      </c>
      <c r="AB60" s="43">
        <v>68.2</v>
      </c>
      <c r="AC60" s="44">
        <v>1420.4</v>
      </c>
      <c r="AD60" s="53"/>
      <c r="AE60" s="54">
        <f t="shared" si="12"/>
        <v>1</v>
      </c>
      <c r="AF60" s="1"/>
      <c r="AG60" s="44">
        <v>239.0</v>
      </c>
      <c r="AH60" s="43"/>
    </row>
    <row r="61" ht="18.75" customHeight="1">
      <c r="A61" s="40">
        <f t="shared" si="3"/>
        <v>1996</v>
      </c>
      <c r="B61" s="41">
        <v>37362.0</v>
      </c>
      <c r="C61" s="42">
        <v>107.0</v>
      </c>
      <c r="D61" s="43" t="s">
        <v>45</v>
      </c>
      <c r="E61" s="43"/>
      <c r="F61" s="43"/>
      <c r="G61" s="43"/>
      <c r="H61" s="43"/>
      <c r="I61" s="43" t="s">
        <v>129</v>
      </c>
      <c r="J61" s="43">
        <v>243.2</v>
      </c>
      <c r="K61" s="43"/>
      <c r="L61" s="43" t="s">
        <v>130</v>
      </c>
      <c r="M61" s="43"/>
      <c r="N61" s="59"/>
      <c r="O61" s="43">
        <v>237.5</v>
      </c>
      <c r="P61" s="43">
        <v>239.5</v>
      </c>
      <c r="Q61" s="43">
        <v>0.6</v>
      </c>
      <c r="R61" s="43">
        <v>1.2</v>
      </c>
      <c r="S61" s="55">
        <f t="shared" si="8"/>
        <v>0.5</v>
      </c>
      <c r="T61" s="44">
        <v>239.1</v>
      </c>
      <c r="U61" s="43">
        <v>31.2</v>
      </c>
      <c r="V61" s="43">
        <v>717.4</v>
      </c>
      <c r="W61" s="43">
        <v>0.73</v>
      </c>
      <c r="X61" s="60">
        <v>107.26682224815247</v>
      </c>
      <c r="Y61" s="42">
        <v>80.80579241839452</v>
      </c>
      <c r="Z61" s="44">
        <v>365.0</v>
      </c>
      <c r="AA61" s="43">
        <v>12.0</v>
      </c>
      <c r="AB61" s="44">
        <v>45.0</v>
      </c>
      <c r="AC61" s="44">
        <v>2265.9</v>
      </c>
      <c r="AD61" s="53">
        <f>AH61-P61</f>
        <v>6.4</v>
      </c>
      <c r="AE61" s="54">
        <f t="shared" si="12"/>
        <v>3.7</v>
      </c>
      <c r="AF61" s="1"/>
      <c r="AG61" s="43">
        <v>243.2</v>
      </c>
      <c r="AH61" s="43">
        <v>245.9</v>
      </c>
    </row>
    <row r="62" ht="18.75" customHeight="1">
      <c r="A62" s="40">
        <f t="shared" si="3"/>
        <v>1997</v>
      </c>
      <c r="B62" s="41">
        <v>37366.0</v>
      </c>
      <c r="C62" s="42">
        <v>110.0</v>
      </c>
      <c r="D62" s="43" t="s">
        <v>131</v>
      </c>
      <c r="E62" s="43"/>
      <c r="F62" s="43"/>
      <c r="G62" s="43"/>
      <c r="H62" s="43"/>
      <c r="I62" s="44" t="s">
        <v>132</v>
      </c>
      <c r="J62" s="43"/>
      <c r="K62" s="43"/>
      <c r="L62" s="43" t="s">
        <v>133</v>
      </c>
      <c r="M62" s="43"/>
      <c r="N62" s="45" t="s">
        <v>134</v>
      </c>
      <c r="O62" s="43"/>
      <c r="P62" s="43"/>
      <c r="Q62" s="43"/>
      <c r="R62" s="43"/>
      <c r="S62" s="55"/>
      <c r="T62" s="43"/>
      <c r="U62" s="43">
        <v>43.3</v>
      </c>
      <c r="V62" s="43">
        <v>798.8</v>
      </c>
      <c r="W62" s="43">
        <v>0.77</v>
      </c>
      <c r="X62" s="60">
        <v>117.0147204021183</v>
      </c>
      <c r="Y62" s="42">
        <v>128.02719684049907</v>
      </c>
      <c r="Z62" s="44">
        <v>460.1</v>
      </c>
      <c r="AA62" s="43">
        <v>5.0</v>
      </c>
      <c r="AB62" s="43">
        <v>45.3</v>
      </c>
      <c r="AC62" s="44">
        <v>1233.0</v>
      </c>
      <c r="AD62" s="53"/>
      <c r="AE62" s="54"/>
      <c r="AF62" s="1"/>
      <c r="AG62" s="43"/>
      <c r="AH62" s="44">
        <v>247.0</v>
      </c>
    </row>
    <row r="63" ht="18.75" customHeight="1">
      <c r="A63" s="40">
        <f t="shared" si="3"/>
        <v>1998</v>
      </c>
      <c r="B63" s="41">
        <v>37355.0</v>
      </c>
      <c r="C63" s="42">
        <v>99.0</v>
      </c>
      <c r="D63" s="43" t="s">
        <v>45</v>
      </c>
      <c r="E63" s="69" t="s">
        <v>135</v>
      </c>
      <c r="F63" s="43"/>
      <c r="G63" s="43"/>
      <c r="H63" s="43"/>
      <c r="I63" s="43"/>
      <c r="J63" s="44">
        <v>239.0</v>
      </c>
      <c r="K63" s="43"/>
      <c r="L63" s="58" t="s">
        <v>136</v>
      </c>
      <c r="M63" s="43"/>
      <c r="N63" s="45"/>
      <c r="O63" s="44">
        <v>238.0</v>
      </c>
      <c r="P63" s="44">
        <v>239.0</v>
      </c>
      <c r="Q63" s="43">
        <v>0.3</v>
      </c>
      <c r="R63" s="44">
        <v>6.0</v>
      </c>
      <c r="S63" s="55">
        <f t="shared" ref="S63:S65" si="13">Q63/R63</f>
        <v>0.05</v>
      </c>
      <c r="T63" s="43">
        <v>238.7</v>
      </c>
      <c r="U63" s="43">
        <v>57.5</v>
      </c>
      <c r="V63" s="43">
        <v>653.1</v>
      </c>
      <c r="W63" s="43">
        <v>0.58</v>
      </c>
      <c r="X63" s="60">
        <v>35.866708553989774</v>
      </c>
      <c r="Y63" s="42">
        <v>9.7024803279179</v>
      </c>
      <c r="Z63" s="44">
        <v>378.9</v>
      </c>
      <c r="AA63" s="43">
        <v>18.0</v>
      </c>
      <c r="AB63" s="43">
        <v>81.4</v>
      </c>
      <c r="AC63" s="44">
        <v>2890.4</v>
      </c>
      <c r="AD63" s="53"/>
      <c r="AE63" s="54">
        <f t="shared" ref="AE63:AE65" si="14">J63-P63</f>
        <v>0</v>
      </c>
      <c r="AF63" s="1"/>
      <c r="AG63" s="44">
        <v>239.0</v>
      </c>
      <c r="AH63" s="43"/>
    </row>
    <row r="64" ht="18.75" customHeight="1">
      <c r="A64" s="40">
        <f t="shared" si="3"/>
        <v>1999</v>
      </c>
      <c r="B64" s="41">
        <v>37360.0</v>
      </c>
      <c r="C64" s="42">
        <v>104.0</v>
      </c>
      <c r="D64" s="43" t="s">
        <v>45</v>
      </c>
      <c r="E64" s="44" t="s">
        <v>137</v>
      </c>
      <c r="F64" s="43" t="s">
        <v>138</v>
      </c>
      <c r="G64" s="43" t="s">
        <v>139</v>
      </c>
      <c r="H64" s="43" t="s">
        <v>140</v>
      </c>
      <c r="I64" s="43" t="s">
        <v>141</v>
      </c>
      <c r="J64" s="43">
        <v>238.5</v>
      </c>
      <c r="K64" s="43"/>
      <c r="L64" s="58" t="s">
        <v>142</v>
      </c>
      <c r="M64" s="43"/>
      <c r="N64" s="45"/>
      <c r="O64" s="43">
        <v>237.4</v>
      </c>
      <c r="P64" s="43">
        <v>238.4</v>
      </c>
      <c r="Q64" s="43">
        <v>0.1</v>
      </c>
      <c r="R64" s="43">
        <v>2.2</v>
      </c>
      <c r="S64" s="55">
        <f t="shared" si="13"/>
        <v>0.04545454545</v>
      </c>
      <c r="T64" s="44">
        <v>238.0</v>
      </c>
      <c r="U64" s="44">
        <v>34.0</v>
      </c>
      <c r="V64" s="43">
        <v>670.4</v>
      </c>
      <c r="W64" s="43">
        <v>0.81</v>
      </c>
      <c r="X64" s="60">
        <v>107.98100110702212</v>
      </c>
      <c r="Y64" s="42">
        <v>85.87379947940043</v>
      </c>
      <c r="Z64" s="44">
        <v>162.9</v>
      </c>
      <c r="AA64" s="43">
        <v>27.0</v>
      </c>
      <c r="AB64" s="43">
        <v>98.8</v>
      </c>
      <c r="AC64" s="44">
        <v>3963.4</v>
      </c>
      <c r="AD64" s="53">
        <f t="shared" ref="AD64:AD65" si="15">AH64-P64</f>
        <v>2</v>
      </c>
      <c r="AE64" s="54">
        <f t="shared" si="14"/>
        <v>0.1</v>
      </c>
      <c r="AF64" s="1"/>
      <c r="AG64" s="43">
        <v>238.5</v>
      </c>
      <c r="AH64" s="43">
        <v>240.4</v>
      </c>
    </row>
    <row r="65" ht="18.75" customHeight="1">
      <c r="A65" s="40">
        <f t="shared" si="3"/>
        <v>2000</v>
      </c>
      <c r="B65" s="41">
        <v>37369.0</v>
      </c>
      <c r="C65" s="42">
        <v>114.0</v>
      </c>
      <c r="D65" s="43" t="s">
        <v>45</v>
      </c>
      <c r="E65" s="70" t="s">
        <v>143</v>
      </c>
      <c r="F65" s="43"/>
      <c r="G65" s="43"/>
      <c r="H65" s="43"/>
      <c r="I65" s="44" t="s">
        <v>144</v>
      </c>
      <c r="J65" s="43">
        <v>238.6</v>
      </c>
      <c r="K65" s="43"/>
      <c r="L65" s="58" t="s">
        <v>145</v>
      </c>
      <c r="M65" s="43"/>
      <c r="N65" s="71"/>
      <c r="O65" s="43">
        <v>237.1</v>
      </c>
      <c r="P65" s="43">
        <v>238.4</v>
      </c>
      <c r="Q65" s="43">
        <v>0.3</v>
      </c>
      <c r="R65" s="43">
        <v>5.5</v>
      </c>
      <c r="S65" s="55">
        <f t="shared" si="13"/>
        <v>0.05454545455</v>
      </c>
      <c r="T65" s="43">
        <v>238.3</v>
      </c>
      <c r="U65" s="43">
        <v>56.2</v>
      </c>
      <c r="V65" s="43"/>
      <c r="W65" s="72">
        <v>0.68</v>
      </c>
      <c r="X65" s="60">
        <v>33.9463543069144</v>
      </c>
      <c r="Y65" s="42">
        <v>15.785447147174102</v>
      </c>
      <c r="Z65" s="44">
        <v>249.4</v>
      </c>
      <c r="AA65" s="73">
        <v>7.0</v>
      </c>
      <c r="AB65" s="43">
        <v>68.8</v>
      </c>
      <c r="AC65" s="44"/>
      <c r="AD65" s="53">
        <f t="shared" si="15"/>
        <v>2.2</v>
      </c>
      <c r="AE65" s="54">
        <f t="shared" si="14"/>
        <v>0.2</v>
      </c>
      <c r="AF65" s="1"/>
      <c r="AG65" s="43">
        <v>238.6</v>
      </c>
      <c r="AH65" s="44">
        <v>240.6</v>
      </c>
    </row>
    <row r="66" ht="18.75" customHeight="1">
      <c r="A66" s="40">
        <f t="shared" si="3"/>
        <v>2001</v>
      </c>
      <c r="B66" s="41">
        <v>37371.0</v>
      </c>
      <c r="C66" s="42">
        <v>115.0</v>
      </c>
      <c r="D66" s="43" t="s">
        <v>146</v>
      </c>
      <c r="E66" s="43">
        <v>243.2</v>
      </c>
      <c r="F66" s="43">
        <v>242.7</v>
      </c>
      <c r="G66" s="43">
        <v>242.1</v>
      </c>
      <c r="H66" s="43"/>
      <c r="I66" s="44">
        <v>240.92</v>
      </c>
      <c r="J66" s="43"/>
      <c r="K66" s="43"/>
      <c r="L66" s="58" t="s">
        <v>147</v>
      </c>
      <c r="M66" s="43"/>
      <c r="N66" s="45"/>
      <c r="O66" s="43">
        <v>237.5</v>
      </c>
      <c r="P66" s="43">
        <v>238.3</v>
      </c>
      <c r="Q66" s="43"/>
      <c r="R66" s="43"/>
      <c r="S66" s="43"/>
      <c r="T66" s="43"/>
      <c r="U66" s="43">
        <v>35.7</v>
      </c>
      <c r="V66" s="43">
        <v>774.6</v>
      </c>
      <c r="W66" s="43">
        <v>0.67</v>
      </c>
      <c r="X66" s="60">
        <v>25.425545283188224</v>
      </c>
      <c r="Y66" s="42">
        <v>4.264099572150914</v>
      </c>
      <c r="Z66" s="44">
        <v>373.3</v>
      </c>
      <c r="AA66" s="73">
        <v>21.0</v>
      </c>
      <c r="AB66" s="43">
        <v>64.9</v>
      </c>
      <c r="AC66" s="44">
        <v>3995.7</v>
      </c>
      <c r="AD66" s="53">
        <f>I66-P66</f>
        <v>2.62</v>
      </c>
      <c r="AE66" s="54"/>
      <c r="AF66" s="1"/>
      <c r="AG66" s="43"/>
      <c r="AH66" s="44">
        <v>240.92</v>
      </c>
    </row>
    <row r="67" ht="18.75" customHeight="1">
      <c r="A67" s="74">
        <f t="shared" si="3"/>
        <v>2002</v>
      </c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6"/>
      <c r="O67" s="75"/>
      <c r="P67" s="75"/>
      <c r="Q67" s="75"/>
      <c r="R67" s="75"/>
      <c r="S67" s="75"/>
      <c r="T67" s="75"/>
      <c r="U67" s="75"/>
      <c r="V67" s="75"/>
      <c r="W67" s="77"/>
      <c r="X67" s="75"/>
      <c r="Y67" s="75"/>
      <c r="Z67" s="78"/>
      <c r="AA67" s="75"/>
      <c r="AB67" s="75"/>
      <c r="AC67" s="79"/>
      <c r="AD67" s="80"/>
      <c r="AE67" s="81"/>
      <c r="AF67" s="1"/>
      <c r="AG67" s="75"/>
      <c r="AH67" s="75"/>
    </row>
    <row r="68" ht="18.75" customHeight="1">
      <c r="A68" s="82" t="s">
        <v>148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36"/>
      <c r="AD68" s="36"/>
      <c r="AE68" s="36"/>
      <c r="AF68" s="1"/>
      <c r="AG68" s="1"/>
      <c r="AH68" s="1"/>
    </row>
    <row r="69" ht="18.75" customHeight="1">
      <c r="A69" s="82" t="s">
        <v>149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36"/>
      <c r="AD69" s="36"/>
      <c r="AE69" s="36"/>
      <c r="AF69" s="1"/>
      <c r="AG69" s="1"/>
      <c r="AH69" s="1"/>
    </row>
    <row r="70" ht="18.75" customHeight="1">
      <c r="A70" s="82" t="s">
        <v>150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36"/>
      <c r="AD70" s="36"/>
      <c r="AE70" s="36"/>
      <c r="AF70" s="1"/>
      <c r="AG70" s="1"/>
      <c r="AH70" s="1"/>
    </row>
    <row r="71" ht="18.75" customHeight="1">
      <c r="A71" s="82" t="s">
        <v>151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36"/>
      <c r="AD71" s="36"/>
      <c r="AE71" s="36"/>
      <c r="AF71" s="1"/>
      <c r="AG71" s="1"/>
      <c r="AH71" s="1"/>
    </row>
    <row r="72" ht="18.75" customHeight="1">
      <c r="A72" s="82" t="s">
        <v>152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36"/>
      <c r="AD72" s="36"/>
      <c r="AE72" s="36"/>
      <c r="AF72" s="1"/>
      <c r="AG72" s="1"/>
      <c r="AH72" s="1"/>
    </row>
    <row r="73" ht="18.75" customHeight="1">
      <c r="A73" s="82" t="s">
        <v>153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36"/>
      <c r="AD73" s="36"/>
      <c r="AE73" s="36"/>
      <c r="AF73" s="1"/>
      <c r="AG73" s="1"/>
      <c r="AH73" s="1"/>
    </row>
    <row r="74" ht="18.75" customHeight="1">
      <c r="A74" s="82" t="s">
        <v>154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36"/>
      <c r="AD74" s="36"/>
      <c r="AE74" s="36"/>
      <c r="AF74" s="1"/>
      <c r="AG74" s="1"/>
      <c r="AH74" s="1"/>
    </row>
    <row r="75" ht="18.75" customHeight="1">
      <c r="A75" s="83" t="s">
        <v>155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2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36"/>
      <c r="AD75" s="36"/>
      <c r="AE75" s="36"/>
      <c r="AF75" s="1"/>
      <c r="AG75" s="1"/>
      <c r="AH75" s="1"/>
    </row>
    <row r="76" ht="18.75" customHeight="1">
      <c r="A76" s="82" t="s">
        <v>156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2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36"/>
      <c r="AD76" s="36"/>
      <c r="AE76" s="36"/>
      <c r="AF76" s="1"/>
      <c r="AG76" s="1"/>
      <c r="AH76" s="1"/>
    </row>
    <row r="77" ht="18.75" customHeight="1">
      <c r="A77" s="82" t="s">
        <v>157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2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36"/>
      <c r="AD77" s="36"/>
      <c r="AE77" s="36"/>
      <c r="AF77" s="1"/>
      <c r="AG77" s="1"/>
      <c r="AH77" s="1"/>
    </row>
    <row r="78" ht="18.75" customHeight="1">
      <c r="A78" s="82" t="s">
        <v>158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2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36"/>
      <c r="AD78" s="36"/>
      <c r="AE78" s="36"/>
      <c r="AF78" s="1"/>
      <c r="AG78" s="1"/>
      <c r="AH78" s="1"/>
    </row>
    <row r="79" ht="18.75" customHeight="1">
      <c r="A79" s="82" t="s">
        <v>159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2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36"/>
      <c r="AD79" s="36"/>
      <c r="AE79" s="36"/>
      <c r="AF79" s="1"/>
      <c r="AG79" s="1"/>
      <c r="AH79" s="1"/>
    </row>
    <row r="80" ht="18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2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ht="18.75" customHeight="1">
      <c r="A81" s="2" t="s">
        <v>160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2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ht="18.75" customHeight="1">
      <c r="A82" s="2" t="s">
        <v>161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2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ht="18.75" customHeight="1">
      <c r="A83" s="2" t="s">
        <v>162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2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ht="18.75" customHeight="1">
      <c r="A84" s="2" t="s">
        <v>163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ht="18.75" customHeight="1">
      <c r="A85" s="2" t="s">
        <v>164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2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ht="18.75" customHeight="1">
      <c r="A86" s="2" t="s">
        <v>165</v>
      </c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2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ht="18.75" customHeight="1">
      <c r="A87" s="2" t="s">
        <v>166</v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ht="18.75" customHeight="1">
      <c r="A88" s="2" t="s">
        <v>167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2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ht="18.75" customHeight="1">
      <c r="A89" s="2" t="s">
        <v>168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ht="18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2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ht="18.75" customHeight="1">
      <c r="A91" s="84" t="s">
        <v>169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2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ht="18.75" customHeight="1">
      <c r="A92" s="2" t="s">
        <v>170</v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2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ht="18.75" customHeight="1">
      <c r="A93" s="2" t="s">
        <v>171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2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ht="18.75" customHeight="1">
      <c r="A94" s="2" t="s">
        <v>172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2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ht="18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2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ht="18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2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ht="18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2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ht="18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2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ht="18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2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ht="18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2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ht="18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ht="18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ht="18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2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ht="18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2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ht="18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2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ht="18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2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ht="18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2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ht="18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2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ht="18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2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ht="18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2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ht="18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ht="18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2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ht="18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2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ht="18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ht="18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2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ht="18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2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ht="18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2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ht="18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ht="18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2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ht="18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ht="18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ht="18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ht="18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2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ht="18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2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ht="18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2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ht="18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2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ht="18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2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ht="18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2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ht="18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ht="18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2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ht="18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2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ht="18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2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ht="18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2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ht="18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ht="18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ht="18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2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ht="18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2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ht="18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2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ht="18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2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ht="18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ht="18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ht="18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2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ht="18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2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ht="18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ht="18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2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ht="18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ht="18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2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ht="18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2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ht="18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ht="18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ht="18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2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ht="18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2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ht="18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ht="18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2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ht="18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2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ht="18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2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ht="18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ht="18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ht="18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ht="18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ht="18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2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ht="18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2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ht="18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ht="18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2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ht="18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2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ht="18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2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ht="18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2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ht="18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ht="18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2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ht="18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2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ht="18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2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ht="18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2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ht="18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2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ht="18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ht="18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2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ht="18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2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ht="18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ht="18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2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ht="18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2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</row>
    <row r="180" ht="18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2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</row>
    <row r="181" ht="18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2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</row>
    <row r="182" ht="18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2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</row>
    <row r="183" ht="18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2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</row>
    <row r="184" ht="18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2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</row>
    <row r="185" ht="18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2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</row>
    <row r="186" ht="18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2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</row>
    <row r="187" ht="18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2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</row>
    <row r="188" ht="18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2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ht="18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2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ht="18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2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</row>
    <row r="191" ht="18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2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</row>
    <row r="192" ht="18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2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</row>
    <row r="193" ht="18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2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</row>
    <row r="194" ht="18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2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ht="18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2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ht="18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2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</row>
    <row r="197" ht="18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2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</row>
    <row r="198" ht="18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2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</row>
    <row r="199" ht="18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ht="18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2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</row>
    <row r="201" ht="18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2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</row>
    <row r="202" ht="18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2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</row>
    <row r="203" ht="18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</row>
    <row r="204" ht="18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2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</row>
    <row r="205" ht="18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</row>
    <row r="206" ht="18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2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</row>
    <row r="207" ht="18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2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ht="18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2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ht="18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2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</row>
    <row r="210" ht="18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2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</row>
    <row r="211" ht="18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2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</row>
    <row r="212" ht="18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2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</row>
    <row r="213" ht="18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2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</row>
    <row r="214" ht="18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2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ht="18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2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ht="18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2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ht="18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2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ht="18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2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ht="18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2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ht="18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ht="18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2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</row>
    <row r="222" ht="18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2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</row>
    <row r="223" ht="18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2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</row>
    <row r="224" ht="18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2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</row>
    <row r="225" ht="18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</row>
    <row r="226" ht="18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2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</row>
    <row r="227" ht="18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2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</row>
    <row r="228" ht="18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2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</row>
    <row r="229" ht="18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2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  <row r="230" ht="18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2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</row>
    <row r="231" ht="18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2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</row>
    <row r="232" ht="18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2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</row>
    <row r="233" ht="18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2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</row>
    <row r="234" ht="18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</row>
    <row r="235" ht="18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</row>
    <row r="236" ht="18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2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</row>
    <row r="237" ht="18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</row>
    <row r="238" ht="18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</row>
    <row r="239" ht="18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2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</row>
    <row r="240" ht="18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2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</row>
    <row r="241" ht="18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2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</row>
    <row r="242" ht="18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2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</row>
    <row r="243" ht="18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2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</row>
    <row r="244" ht="18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</row>
    <row r="245" ht="18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2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</row>
    <row r="246" ht="18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</row>
    <row r="247" ht="18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2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</row>
    <row r="248" ht="18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2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</row>
    <row r="249" ht="18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2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</row>
    <row r="250" ht="18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2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</row>
    <row r="251" ht="18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2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</row>
    <row r="252" ht="18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</row>
    <row r="253" ht="18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2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</row>
    <row r="254" ht="18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2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</row>
    <row r="255" ht="18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2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</row>
    <row r="256" ht="18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2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</row>
    <row r="257" ht="18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2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</row>
    <row r="258" ht="18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2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</row>
    <row r="259" ht="18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2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</row>
    <row r="260" ht="18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2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</row>
    <row r="261" ht="18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2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</row>
    <row r="262" ht="18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</row>
    <row r="263" ht="18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2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</row>
    <row r="264" ht="18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2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</row>
    <row r="265" ht="18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2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</row>
    <row r="266" ht="18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2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</row>
    <row r="267" ht="18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2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</row>
    <row r="268" ht="18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2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</row>
    <row r="269" ht="18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2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</row>
    <row r="270" ht="18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2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</row>
    <row r="271" ht="18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2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</row>
    <row r="272" ht="18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2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</row>
    <row r="273" ht="18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2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</row>
    <row r="274" ht="18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</row>
    <row r="275" ht="18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2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</row>
    <row r="276" ht="18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2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</row>
    <row r="277" ht="18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2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</row>
    <row r="278" ht="18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2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</row>
    <row r="279" ht="18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2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</row>
    <row r="280" ht="18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2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</row>
    <row r="281" ht="18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2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</row>
    <row r="282" ht="18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2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</row>
    <row r="283" ht="18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2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</row>
    <row r="284" ht="18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2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</row>
    <row r="285" ht="18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</row>
    <row r="286" ht="18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2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</row>
    <row r="287" ht="18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2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</row>
    <row r="288" ht="18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2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</row>
    <row r="289" ht="18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2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</row>
    <row r="290" ht="18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2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</row>
    <row r="291" ht="18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2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</row>
    <row r="292" ht="18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2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</row>
    <row r="293" ht="18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2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</row>
    <row r="294" ht="18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2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</row>
    <row r="295" ht="18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2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</row>
    <row r="296" ht="18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2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</row>
    <row r="297" ht="18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2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</row>
    <row r="298" ht="18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2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</row>
    <row r="299" ht="18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2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</row>
    <row r="300" ht="18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2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</row>
    <row r="301" ht="18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2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</row>
    <row r="302" ht="18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</row>
    <row r="303" ht="18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</row>
    <row r="304" ht="18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2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</row>
    <row r="305" ht="18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2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</row>
    <row r="306" ht="18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2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</row>
    <row r="307" ht="18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2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</row>
    <row r="308" ht="18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2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</row>
    <row r="309" ht="18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2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</row>
    <row r="310" ht="18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2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</row>
    <row r="311" ht="18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2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</row>
    <row r="312" ht="18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2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</row>
    <row r="313" ht="18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2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</row>
    <row r="314" ht="18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2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</row>
    <row r="315" ht="18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2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</row>
    <row r="316" ht="18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</row>
    <row r="317" ht="18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2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</row>
    <row r="318" ht="18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2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</row>
    <row r="319" ht="18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2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</row>
    <row r="320" ht="18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2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</row>
    <row r="321" ht="18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2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</row>
    <row r="322" ht="18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2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</row>
    <row r="323" ht="18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2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</row>
    <row r="324" ht="18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2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</row>
    <row r="325" ht="18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2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</row>
    <row r="326" ht="18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2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</row>
    <row r="327" ht="18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2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</row>
    <row r="328" ht="18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2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</row>
    <row r="329" ht="18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2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</row>
    <row r="330" ht="18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2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</row>
    <row r="331" ht="18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2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</row>
    <row r="332" ht="18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2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</row>
    <row r="333" ht="18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2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</row>
    <row r="334" ht="18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2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</row>
    <row r="335" ht="18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2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</row>
    <row r="336" ht="18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2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</row>
    <row r="337" ht="18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2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</row>
    <row r="338" ht="18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2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</row>
    <row r="339" ht="18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2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</row>
    <row r="340" ht="18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2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</row>
    <row r="341" ht="18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2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</row>
    <row r="342" ht="18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2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</row>
    <row r="343" ht="18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</row>
    <row r="344" ht="18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2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</row>
    <row r="345" ht="18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2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</row>
    <row r="346" ht="18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2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</row>
    <row r="347" ht="18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2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</row>
    <row r="348" ht="18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2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</row>
    <row r="349" ht="18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2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</row>
    <row r="350" ht="18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2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</row>
    <row r="351" ht="18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2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</row>
    <row r="352" ht="18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</row>
    <row r="353" ht="18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2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</row>
    <row r="354" ht="18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2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</row>
    <row r="355" ht="18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2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</row>
    <row r="356" ht="18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2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</row>
    <row r="357" ht="18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2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</row>
    <row r="358" ht="18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2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</row>
    <row r="359" ht="18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2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</row>
    <row r="360" ht="18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2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</row>
    <row r="361" ht="18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2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</row>
    <row r="362" ht="18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2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</row>
    <row r="363" ht="18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2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</row>
    <row r="364" ht="18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2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</row>
    <row r="365" ht="18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2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</row>
    <row r="366" ht="18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2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</row>
    <row r="367" ht="18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2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</row>
    <row r="368" ht="18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2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</row>
    <row r="369" ht="18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2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</row>
    <row r="370" ht="18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2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</row>
    <row r="371" ht="18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2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</row>
    <row r="372" ht="18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2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</row>
    <row r="373" ht="18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2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</row>
    <row r="374" ht="18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2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</row>
    <row r="375" ht="18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2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</row>
    <row r="376" ht="18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2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</row>
    <row r="377" ht="18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2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</row>
    <row r="378" ht="18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2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</row>
    <row r="379" ht="18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2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</row>
    <row r="380" ht="18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2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</row>
    <row r="381" ht="18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2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</row>
    <row r="382" ht="18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2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</row>
    <row r="383" ht="18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2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</row>
    <row r="384" ht="18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2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</row>
    <row r="385" ht="18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2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</row>
    <row r="386" ht="18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2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</row>
    <row r="387" ht="18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2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</row>
    <row r="388" ht="18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2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</row>
    <row r="389" ht="18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2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</row>
    <row r="390" ht="18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2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</row>
    <row r="391" ht="18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2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</row>
    <row r="392" ht="18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2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</row>
    <row r="393" ht="18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2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</row>
    <row r="394" ht="18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2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</row>
    <row r="395" ht="18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2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</row>
    <row r="396" ht="18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2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</row>
    <row r="397" ht="18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2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</row>
    <row r="398" ht="18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2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</row>
    <row r="399" ht="18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2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</row>
    <row r="400" ht="18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2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</row>
    <row r="401" ht="18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2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</row>
    <row r="402" ht="18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</row>
    <row r="403" ht="18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2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</row>
    <row r="404" ht="18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2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</row>
    <row r="405" ht="18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2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</row>
    <row r="406" ht="18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2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</row>
    <row r="407" ht="18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2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</row>
    <row r="408" ht="18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2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</row>
    <row r="409" ht="18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2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</row>
    <row r="410" ht="18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2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</row>
    <row r="411" ht="18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2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</row>
    <row r="412" ht="18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2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</row>
    <row r="413" ht="18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2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</row>
    <row r="414" ht="18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2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</row>
    <row r="415" ht="18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2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</row>
    <row r="416" ht="18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2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</row>
    <row r="417" ht="18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2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</row>
    <row r="418" ht="18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2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</row>
    <row r="419" ht="18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2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</row>
    <row r="420" ht="18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2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</row>
    <row r="421" ht="18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2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</row>
    <row r="422" ht="18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2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</row>
    <row r="423" ht="18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2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</row>
    <row r="424" ht="18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2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</row>
    <row r="425" ht="18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2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</row>
    <row r="426" ht="18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2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</row>
    <row r="427" ht="18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2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</row>
    <row r="428" ht="18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2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</row>
    <row r="429" ht="18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2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</row>
    <row r="430" ht="18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2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</row>
    <row r="431" ht="18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2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</row>
    <row r="432" ht="18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2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</row>
    <row r="433" ht="18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2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</row>
    <row r="434" ht="18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2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</row>
    <row r="435" ht="18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2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</row>
    <row r="436" ht="18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2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</row>
    <row r="437" ht="18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2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</row>
    <row r="438" ht="18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2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</row>
    <row r="439" ht="18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2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</row>
    <row r="440" ht="18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2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</row>
    <row r="441" ht="18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2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</row>
    <row r="442" ht="18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2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</row>
    <row r="443" ht="18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2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</row>
    <row r="444" ht="18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2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</row>
    <row r="445" ht="18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2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</row>
    <row r="446" ht="18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2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</row>
    <row r="447" ht="18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2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</row>
    <row r="448" ht="18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2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</row>
    <row r="449" ht="18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2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</row>
    <row r="450" ht="18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2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</row>
    <row r="451" ht="18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2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</row>
    <row r="452" ht="18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</row>
    <row r="453" ht="18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2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</row>
    <row r="454" ht="18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2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</row>
    <row r="455" ht="18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2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</row>
    <row r="456" ht="18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2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</row>
    <row r="457" ht="18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2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</row>
    <row r="458" ht="18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2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</row>
    <row r="459" ht="18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2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</row>
    <row r="460" ht="18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2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</row>
    <row r="461" ht="18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2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</row>
    <row r="462" ht="18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2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</row>
    <row r="463" ht="18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2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</row>
    <row r="464" ht="18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2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</row>
    <row r="465" ht="18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2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</row>
    <row r="466" ht="18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2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</row>
    <row r="467" ht="18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2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</row>
    <row r="468" ht="18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2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</row>
    <row r="469" ht="18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2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</row>
    <row r="470" ht="18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2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</row>
    <row r="471" ht="18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2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</row>
    <row r="472" ht="18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2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</row>
    <row r="473" ht="18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2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</row>
    <row r="474" ht="18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2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</row>
    <row r="475" ht="18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2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</row>
    <row r="476" ht="18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2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</row>
    <row r="477" ht="18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2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</row>
    <row r="478" ht="18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2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</row>
    <row r="479" ht="18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2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</row>
    <row r="480" ht="18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2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</row>
    <row r="481" ht="18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2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</row>
    <row r="482" ht="18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2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</row>
    <row r="483" ht="18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2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</row>
    <row r="484" ht="18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2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</row>
    <row r="485" ht="18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2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</row>
    <row r="486" ht="18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2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</row>
    <row r="487" ht="18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2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</row>
    <row r="488" ht="18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2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</row>
    <row r="489" ht="18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2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</row>
    <row r="490" ht="18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2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</row>
    <row r="491" ht="18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2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</row>
    <row r="492" ht="18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2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</row>
    <row r="493" ht="18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2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</row>
    <row r="494" ht="18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2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</row>
    <row r="495" ht="18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2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</row>
    <row r="496" ht="18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2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</row>
    <row r="497" ht="18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2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</row>
    <row r="498" ht="18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2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</row>
    <row r="499" ht="18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2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</row>
    <row r="500" ht="18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2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</row>
    <row r="501" ht="18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2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</row>
    <row r="502" ht="18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</row>
    <row r="503" ht="18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2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</row>
    <row r="504" ht="18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2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</row>
    <row r="505" ht="18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2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</row>
    <row r="506" ht="18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2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</row>
    <row r="507" ht="18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2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</row>
    <row r="508" ht="18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2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</row>
    <row r="509" ht="18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2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</row>
    <row r="510" ht="18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2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</row>
    <row r="511" ht="18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2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</row>
    <row r="512" ht="18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2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</row>
    <row r="513" ht="18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2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</row>
    <row r="514" ht="18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2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</row>
    <row r="515" ht="18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2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</row>
    <row r="516" ht="18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2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</row>
    <row r="517" ht="18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2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</row>
    <row r="518" ht="18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2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</row>
    <row r="519" ht="18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2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</row>
    <row r="520" ht="18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2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</row>
    <row r="521" ht="18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2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</row>
    <row r="522" ht="18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2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</row>
    <row r="523" ht="18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2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</row>
    <row r="524" ht="18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2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</row>
    <row r="525" ht="18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2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</row>
    <row r="526" ht="18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2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</row>
    <row r="527" ht="18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2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</row>
    <row r="528" ht="18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2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</row>
    <row r="529" ht="18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2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</row>
    <row r="530" ht="18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2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</row>
    <row r="531" ht="18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2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</row>
    <row r="532" ht="18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2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</row>
    <row r="533" ht="18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2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</row>
    <row r="534" ht="18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2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</row>
    <row r="535" ht="18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2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</row>
    <row r="536" ht="18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2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</row>
    <row r="537" ht="18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2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</row>
    <row r="538" ht="18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2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</row>
    <row r="539" ht="18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2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</row>
    <row r="540" ht="18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2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</row>
    <row r="541" ht="18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2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</row>
    <row r="542" ht="18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2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</row>
    <row r="543" ht="18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2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</row>
    <row r="544" ht="18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2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</row>
    <row r="545" ht="18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2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</row>
    <row r="546" ht="18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2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</row>
    <row r="547" ht="18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2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</row>
    <row r="548" ht="18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2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</row>
    <row r="549" ht="18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2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</row>
    <row r="550" ht="18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2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</row>
    <row r="551" ht="18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2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</row>
    <row r="552" ht="18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2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</row>
    <row r="553" ht="18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2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</row>
    <row r="554" ht="18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2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</row>
    <row r="555" ht="18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2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</row>
    <row r="556" ht="18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2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</row>
    <row r="557" ht="18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2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</row>
    <row r="558" ht="18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2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</row>
    <row r="559" ht="18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2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</row>
    <row r="560" ht="18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2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</row>
    <row r="561" ht="18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2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</row>
    <row r="562" ht="18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2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</row>
    <row r="563" ht="18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2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</row>
    <row r="564" ht="18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2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</row>
    <row r="565" ht="18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2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</row>
    <row r="566" ht="18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2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</row>
    <row r="567" ht="18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2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</row>
    <row r="568" ht="18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2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</row>
    <row r="569" ht="18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2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</row>
    <row r="570" ht="18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2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</row>
    <row r="571" ht="18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2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</row>
    <row r="572" ht="18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2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</row>
    <row r="573" ht="18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2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</row>
    <row r="574" ht="18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2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</row>
    <row r="575" ht="18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2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</row>
    <row r="576" ht="18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2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</row>
    <row r="577" ht="18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2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</row>
    <row r="578" ht="18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2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</row>
    <row r="579" ht="18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2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</row>
    <row r="580" ht="18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2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</row>
    <row r="581" ht="18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2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</row>
    <row r="582" ht="18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2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</row>
    <row r="583" ht="18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2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</row>
    <row r="584" ht="18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2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</row>
    <row r="585" ht="18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2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</row>
    <row r="586" ht="18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2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</row>
    <row r="587" ht="18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2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</row>
    <row r="588" ht="18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2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</row>
    <row r="589" ht="18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2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</row>
    <row r="590" ht="18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2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</row>
    <row r="591" ht="18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2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</row>
    <row r="592" ht="18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2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</row>
    <row r="593" ht="18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2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</row>
    <row r="594" ht="18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2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</row>
    <row r="595" ht="18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2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</row>
    <row r="596" ht="18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2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</row>
    <row r="597" ht="18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2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</row>
    <row r="598" ht="18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2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</row>
    <row r="599" ht="18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2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</row>
    <row r="600" ht="18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2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</row>
    <row r="601" ht="18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2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</row>
    <row r="602" ht="18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2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</row>
    <row r="603" ht="18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2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</row>
    <row r="604" ht="18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2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</row>
    <row r="605" ht="18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2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</row>
    <row r="606" ht="18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2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</row>
    <row r="607" ht="18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2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</row>
    <row r="608" ht="18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2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</row>
    <row r="609" ht="18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2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</row>
    <row r="610" ht="18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2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</row>
    <row r="611" ht="18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2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</row>
    <row r="612" ht="18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2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</row>
    <row r="613" ht="18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2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</row>
    <row r="614" ht="18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2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</row>
    <row r="615" ht="18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2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</row>
    <row r="616" ht="18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2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</row>
    <row r="617" ht="18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2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</row>
    <row r="618" ht="18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2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</row>
    <row r="619" ht="18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2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</row>
    <row r="620" ht="18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2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</row>
    <row r="621" ht="18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2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</row>
    <row r="622" ht="18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2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</row>
    <row r="623" ht="18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2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</row>
    <row r="624" ht="18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2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</row>
    <row r="625" ht="18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2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</row>
    <row r="626" ht="18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2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</row>
    <row r="627" ht="18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2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</row>
    <row r="628" ht="18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2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</row>
    <row r="629" ht="18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2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</row>
    <row r="630" ht="18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2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</row>
    <row r="631" ht="18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2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</row>
    <row r="632" ht="18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2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</row>
    <row r="633" ht="18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2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</row>
    <row r="634" ht="18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2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</row>
    <row r="635" ht="18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2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</row>
    <row r="636" ht="18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2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</row>
    <row r="637" ht="18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2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</row>
    <row r="638" ht="18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2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</row>
    <row r="639" ht="18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2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</row>
    <row r="640" ht="18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2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</row>
    <row r="641" ht="18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2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</row>
    <row r="642" ht="18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2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</row>
    <row r="643" ht="18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2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</row>
    <row r="644" ht="18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2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</row>
    <row r="645" ht="18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2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</row>
    <row r="646" ht="18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2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</row>
    <row r="647" ht="18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2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</row>
    <row r="648" ht="18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2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</row>
    <row r="649" ht="18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2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</row>
    <row r="650" ht="18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2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</row>
    <row r="651" ht="18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2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</row>
    <row r="652" ht="18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2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</row>
    <row r="653" ht="18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2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</row>
    <row r="654" ht="18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2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</row>
    <row r="655" ht="18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2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</row>
    <row r="656" ht="18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2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</row>
    <row r="657" ht="18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2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</row>
    <row r="658" ht="18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2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</row>
    <row r="659" ht="18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2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</row>
    <row r="660" ht="18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2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</row>
    <row r="661" ht="18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2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</row>
    <row r="662" ht="18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2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</row>
    <row r="663" ht="18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2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</row>
    <row r="664" ht="18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2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</row>
    <row r="665" ht="18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2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</row>
    <row r="666" ht="18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2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</row>
    <row r="667" ht="18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2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</row>
    <row r="668" ht="18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2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</row>
    <row r="669" ht="18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2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</row>
    <row r="670" ht="18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2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</row>
    <row r="671" ht="18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2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</row>
    <row r="672" ht="18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2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</row>
    <row r="673" ht="18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2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</row>
    <row r="674" ht="18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2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</row>
    <row r="675" ht="18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2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</row>
    <row r="676" ht="18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2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</row>
    <row r="677" ht="18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2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</row>
    <row r="678" ht="18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2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</row>
    <row r="679" ht="18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2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</row>
    <row r="680" ht="18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2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</row>
    <row r="681" ht="18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2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</row>
    <row r="682" ht="18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2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</row>
    <row r="683" ht="18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2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</row>
    <row r="684" ht="18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2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</row>
    <row r="685" ht="18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2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</row>
    <row r="686" ht="18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2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</row>
    <row r="687" ht="18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2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</row>
    <row r="688" ht="18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2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</row>
    <row r="689" ht="18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2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</row>
    <row r="690" ht="18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2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</row>
    <row r="691" ht="18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2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</row>
    <row r="692" ht="18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2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</row>
    <row r="693" ht="18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2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</row>
    <row r="694" ht="18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2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</row>
    <row r="695" ht="18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2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</row>
    <row r="696" ht="18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2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</row>
    <row r="697" ht="18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2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</row>
    <row r="698" ht="18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2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</row>
    <row r="699" ht="18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2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</row>
    <row r="700" ht="18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2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</row>
    <row r="701" ht="18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2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</row>
    <row r="702" ht="18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2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</row>
    <row r="703" ht="18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2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</row>
    <row r="704" ht="18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2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</row>
    <row r="705" ht="18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2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</row>
    <row r="706" ht="18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2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</row>
    <row r="707" ht="18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2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</row>
    <row r="708" ht="18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2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</row>
    <row r="709" ht="18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2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</row>
    <row r="710" ht="18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2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</row>
    <row r="711" ht="18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2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</row>
    <row r="712" ht="18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2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</row>
    <row r="713" ht="18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2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</row>
    <row r="714" ht="18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2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</row>
    <row r="715" ht="18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2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</row>
    <row r="716" ht="18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2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</row>
    <row r="717" ht="18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2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</row>
    <row r="718" ht="18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2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</row>
    <row r="719" ht="18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2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</row>
    <row r="720" ht="18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2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</row>
    <row r="721" ht="18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2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</row>
    <row r="722" ht="18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2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</row>
    <row r="723" ht="18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2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</row>
    <row r="724" ht="18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2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</row>
    <row r="725" ht="18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2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</row>
    <row r="726" ht="18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2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</row>
    <row r="727" ht="18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2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</row>
    <row r="728" ht="18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2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</row>
    <row r="729" ht="18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2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</row>
    <row r="730" ht="18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2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</row>
    <row r="731" ht="18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2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</row>
    <row r="732" ht="18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2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</row>
    <row r="733" ht="18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2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</row>
    <row r="734" ht="18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2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</row>
    <row r="735" ht="18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2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</row>
    <row r="736" ht="18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2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</row>
    <row r="737" ht="18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2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</row>
    <row r="738" ht="18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2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</row>
    <row r="739" ht="18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2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</row>
    <row r="740" ht="18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2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</row>
    <row r="741" ht="18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2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</row>
    <row r="742" ht="18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2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</row>
    <row r="743" ht="18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2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</row>
    <row r="744" ht="18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2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</row>
    <row r="745" ht="18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2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</row>
    <row r="746" ht="18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2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</row>
    <row r="747" ht="18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2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</row>
    <row r="748" ht="18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2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</row>
    <row r="749" ht="18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2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</row>
    <row r="750" ht="18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2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</row>
    <row r="751" ht="18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2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</row>
    <row r="752" ht="18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2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</row>
    <row r="753" ht="18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2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</row>
    <row r="754" ht="18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2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</row>
    <row r="755" ht="18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2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</row>
    <row r="756" ht="18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2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</row>
    <row r="757" ht="18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2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</row>
    <row r="758" ht="18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2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</row>
    <row r="759" ht="18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2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</row>
    <row r="760" ht="18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2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</row>
    <row r="761" ht="18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2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</row>
    <row r="762" ht="18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2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</row>
    <row r="763" ht="18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2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</row>
    <row r="764" ht="18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2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</row>
    <row r="765" ht="18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2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</row>
    <row r="766" ht="18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2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</row>
    <row r="767" ht="18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2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</row>
    <row r="768" ht="18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2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</row>
    <row r="769" ht="18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2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</row>
    <row r="770" ht="18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2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</row>
    <row r="771" ht="18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2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</row>
    <row r="772" ht="18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2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</row>
    <row r="773" ht="18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2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</row>
    <row r="774" ht="18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2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</row>
    <row r="775" ht="18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2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</row>
    <row r="776" ht="18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2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</row>
    <row r="777" ht="18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2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</row>
    <row r="778" ht="18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2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</row>
    <row r="779" ht="18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2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</row>
    <row r="780" ht="18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2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</row>
    <row r="781" ht="18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2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</row>
    <row r="782" ht="18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2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</row>
    <row r="783" ht="18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2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</row>
    <row r="784" ht="18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2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</row>
    <row r="785" ht="18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2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</row>
    <row r="786" ht="18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2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</row>
    <row r="787" ht="18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2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</row>
    <row r="788" ht="18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2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</row>
    <row r="789" ht="18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2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</row>
    <row r="790" ht="18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2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</row>
    <row r="791" ht="18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2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</row>
    <row r="792" ht="18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2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</row>
    <row r="793" ht="18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2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</row>
    <row r="794" ht="18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2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</row>
    <row r="795" ht="18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2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</row>
    <row r="796" ht="18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2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</row>
    <row r="797" ht="18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2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</row>
    <row r="798" ht="18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2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</row>
    <row r="799" ht="18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2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</row>
    <row r="800" ht="18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2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</row>
    <row r="801" ht="18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2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</row>
    <row r="802" ht="18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2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</row>
    <row r="803" ht="18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2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</row>
    <row r="804" ht="18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2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</row>
    <row r="805" ht="18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2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</row>
    <row r="806" ht="18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2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</row>
    <row r="807" ht="18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2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</row>
    <row r="808" ht="18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2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</row>
    <row r="809" ht="18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2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</row>
    <row r="810" ht="18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2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</row>
    <row r="811" ht="18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2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</row>
    <row r="812" ht="18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2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</row>
    <row r="813" ht="18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2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</row>
    <row r="814" ht="18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2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</row>
    <row r="815" ht="18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2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</row>
    <row r="816" ht="18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2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</row>
    <row r="817" ht="18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2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</row>
    <row r="818" ht="18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2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</row>
    <row r="819" ht="18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2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</row>
    <row r="820" ht="18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2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</row>
    <row r="821" ht="18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2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</row>
    <row r="822" ht="18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2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</row>
    <row r="823" ht="18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2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</row>
    <row r="824" ht="18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2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</row>
    <row r="825" ht="18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2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</row>
    <row r="826" ht="18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2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</row>
    <row r="827" ht="18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2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</row>
    <row r="828" ht="18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2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</row>
    <row r="829" ht="18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2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</row>
    <row r="830" ht="18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2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</row>
    <row r="831" ht="18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2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</row>
    <row r="832" ht="18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2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</row>
    <row r="833" ht="18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2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</row>
    <row r="834" ht="18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2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</row>
    <row r="835" ht="18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2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</row>
    <row r="836" ht="18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2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</row>
    <row r="837" ht="18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2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</row>
    <row r="838" ht="18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2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</row>
    <row r="839" ht="18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2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</row>
    <row r="840" ht="18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2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</row>
    <row r="841" ht="18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2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</row>
    <row r="842" ht="18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2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</row>
    <row r="843" ht="18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2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</row>
    <row r="844" ht="18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2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</row>
    <row r="845" ht="18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2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</row>
    <row r="846" ht="18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2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</row>
    <row r="847" ht="18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2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</row>
    <row r="848" ht="18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2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</row>
    <row r="849" ht="18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2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</row>
    <row r="850" ht="18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2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</row>
    <row r="851" ht="18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2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</row>
    <row r="852" ht="18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2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</row>
    <row r="853" ht="18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2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</row>
    <row r="854" ht="18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2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</row>
    <row r="855" ht="18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2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</row>
    <row r="856" ht="18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2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</row>
    <row r="857" ht="18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2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</row>
    <row r="858" ht="18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2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</row>
    <row r="859" ht="18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2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</row>
    <row r="860" ht="18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2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</row>
    <row r="861" ht="18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2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</row>
    <row r="862" ht="18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2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</row>
    <row r="863" ht="18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2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</row>
    <row r="864" ht="18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2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</row>
    <row r="865" ht="18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2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</row>
    <row r="866" ht="18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2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</row>
    <row r="867" ht="18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2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</row>
    <row r="868" ht="18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2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</row>
    <row r="869" ht="18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2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</row>
    <row r="870" ht="18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2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</row>
    <row r="871" ht="18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2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</row>
    <row r="872" ht="18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2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</row>
    <row r="873" ht="18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2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</row>
    <row r="874" ht="18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2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</row>
    <row r="875" ht="18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2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</row>
    <row r="876" ht="18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2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</row>
    <row r="877" ht="18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2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</row>
    <row r="878" ht="18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2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</row>
    <row r="879" ht="18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2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</row>
    <row r="880" ht="18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2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</row>
    <row r="881" ht="18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2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</row>
    <row r="882" ht="18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2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</row>
    <row r="883" ht="18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2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</row>
    <row r="884" ht="18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2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</row>
    <row r="885" ht="18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2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</row>
    <row r="886" ht="18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2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</row>
    <row r="887" ht="18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2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</row>
    <row r="888" ht="18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2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</row>
    <row r="889" ht="18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2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</row>
    <row r="890" ht="18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2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</row>
    <row r="891" ht="18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2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</row>
    <row r="892" ht="18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2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</row>
    <row r="893" ht="18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2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</row>
    <row r="894" ht="18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2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</row>
    <row r="895" ht="18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2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</row>
    <row r="896" ht="18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2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</row>
    <row r="897" ht="18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2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</row>
    <row r="898" ht="18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2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</row>
    <row r="899" ht="18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2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</row>
    <row r="900" ht="18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2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</row>
    <row r="901" ht="18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2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</row>
    <row r="902" ht="18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2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</row>
    <row r="903" ht="18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2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</row>
    <row r="904" ht="18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2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</row>
    <row r="905" ht="18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2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</row>
    <row r="906" ht="18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2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</row>
    <row r="907" ht="18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2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</row>
    <row r="908" ht="18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2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</row>
    <row r="909" ht="18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2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</row>
    <row r="910" ht="18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2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</row>
    <row r="911" ht="18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2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</row>
    <row r="912" ht="18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2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</row>
    <row r="913" ht="18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2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</row>
    <row r="914" ht="18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2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</row>
    <row r="915" ht="18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2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</row>
    <row r="916" ht="18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2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</row>
    <row r="917" ht="18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2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</row>
    <row r="918" ht="18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2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</row>
    <row r="919" ht="18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2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</row>
    <row r="920" ht="18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2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</row>
    <row r="921" ht="18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2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</row>
    <row r="922" ht="18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2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</row>
    <row r="923" ht="18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2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</row>
    <row r="924" ht="18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2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</row>
    <row r="925" ht="18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2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</row>
    <row r="926" ht="18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2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</row>
    <row r="927" ht="18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2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</row>
    <row r="928" ht="18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2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</row>
    <row r="929" ht="18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2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</row>
    <row r="930" ht="18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2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</row>
    <row r="931" ht="18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2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</row>
    <row r="932" ht="18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2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</row>
    <row r="933" ht="18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2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</row>
    <row r="934" ht="18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2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</row>
    <row r="935" ht="18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2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</row>
    <row r="936" ht="18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2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</row>
    <row r="937" ht="18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2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</row>
    <row r="938" ht="18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2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</row>
    <row r="939" ht="18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2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</row>
    <row r="940" ht="18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2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</row>
    <row r="941" ht="18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2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</row>
    <row r="942" ht="18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2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</row>
    <row r="943" ht="18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2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</row>
    <row r="944" ht="18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2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</row>
    <row r="945" ht="18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2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</row>
    <row r="946" ht="18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2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</row>
    <row r="947" ht="18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2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</row>
    <row r="948" ht="18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2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</row>
    <row r="949" ht="18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2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</row>
    <row r="950" ht="18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2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</row>
    <row r="951" ht="18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2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</row>
    <row r="952" ht="18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2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</row>
    <row r="953" ht="18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2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</row>
    <row r="954" ht="18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2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</row>
    <row r="955" ht="18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2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</row>
    <row r="956" ht="18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2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</row>
    <row r="957" ht="18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2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</row>
    <row r="958" ht="18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2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</row>
    <row r="959" ht="18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2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</row>
    <row r="960" ht="18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2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</row>
    <row r="961" ht="18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2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</row>
    <row r="962" ht="18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2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</row>
    <row r="963" ht="18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2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</row>
    <row r="964" ht="18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2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</row>
    <row r="965" ht="18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2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</row>
    <row r="966" ht="18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2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</row>
    <row r="967" ht="18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2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</row>
    <row r="968" ht="18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2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</row>
    <row r="969" ht="18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2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</row>
    <row r="970" ht="18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2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</row>
    <row r="971" ht="18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2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</row>
    <row r="972" ht="18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2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</row>
    <row r="973" ht="18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2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</row>
    <row r="974" ht="18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2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</row>
    <row r="975" ht="18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2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</row>
    <row r="976" ht="18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2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</row>
    <row r="977" ht="18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2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</row>
    <row r="978" ht="18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2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</row>
    <row r="979" ht="18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2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</row>
    <row r="980" ht="18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2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</row>
    <row r="981" ht="18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2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</row>
    <row r="982" ht="18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2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</row>
    <row r="983" ht="18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2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</row>
    <row r="984" ht="18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2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</row>
    <row r="985" ht="18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2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</row>
    <row r="986" ht="18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2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</row>
    <row r="987" ht="18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2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</row>
    <row r="988" ht="18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2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</row>
    <row r="989" ht="18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2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</row>
    <row r="990" ht="18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2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</row>
    <row r="991" ht="18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2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</row>
    <row r="992" ht="18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2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</row>
    <row r="993" ht="18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2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</row>
    <row r="994" ht="18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2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</row>
    <row r="995" ht="18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2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</row>
    <row r="996" ht="18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2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</row>
    <row r="997" ht="18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2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</row>
    <row r="998" ht="18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2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</row>
    <row r="999" ht="18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2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</row>
    <row r="1000" ht="18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2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</row>
  </sheetData>
  <mergeCells count="8">
    <mergeCell ref="B2:D2"/>
    <mergeCell ref="E2:J2"/>
    <mergeCell ref="O2:P2"/>
    <mergeCell ref="Q2:Z2"/>
    <mergeCell ref="AA2:AE2"/>
    <mergeCell ref="AG2:AH2"/>
    <mergeCell ref="S3:S4"/>
    <mergeCell ref="X3:Y3"/>
  </mergeCells>
  <printOptions/>
  <pageMargins bottom="0.75" footer="0.0" header="0.0" left="0.7" right="0.7" top="0.75"/>
  <pageSetup orientation="landscape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43"/>
    <col customWidth="1" min="3" max="5" width="8.0"/>
    <col customWidth="1" min="6" max="6" width="13.29"/>
    <col customWidth="1" min="7" max="7" width="14.57"/>
    <col customWidth="1" min="8" max="8" width="8.0"/>
    <col customWidth="1" min="9" max="9" width="15.43"/>
    <col customWidth="1" min="10" max="10" width="14.57"/>
    <col customWidth="1" min="11" max="17" width="8.0"/>
    <col customWidth="1" min="18" max="18" width="7.14"/>
    <col customWidth="1" min="19" max="19" width="11.29"/>
    <col customWidth="1" min="20" max="22" width="8.0"/>
    <col customWidth="1" min="23" max="23" width="9.71"/>
    <col customWidth="1" min="24" max="24" width="13.14"/>
    <col customWidth="1" min="25" max="25" width="17.86"/>
    <col customWidth="1" min="26" max="26" width="11.0"/>
    <col customWidth="1" min="27" max="27" width="10.86"/>
    <col customWidth="1" min="28" max="28" width="16.14"/>
    <col customWidth="1" min="29" max="29" width="18.86"/>
  </cols>
  <sheetData>
    <row r="1" ht="16.5" customHeight="1">
      <c r="A1" s="85" t="s">
        <v>173</v>
      </c>
    </row>
    <row r="2" ht="15.0" customHeight="1">
      <c r="A2" s="85" t="s">
        <v>174</v>
      </c>
      <c r="U2" s="86" t="s">
        <v>8</v>
      </c>
      <c r="V2" s="87" t="s">
        <v>175</v>
      </c>
      <c r="W2" s="88"/>
      <c r="X2" s="88"/>
      <c r="Y2" s="88"/>
      <c r="Z2" s="87" t="s">
        <v>176</v>
      </c>
      <c r="AA2" s="88"/>
      <c r="AB2" s="88"/>
      <c r="AC2" s="89"/>
    </row>
    <row r="3" ht="13.5" customHeight="1">
      <c r="U3" s="90"/>
      <c r="V3" s="91" t="s">
        <v>177</v>
      </c>
      <c r="W3" s="92" t="s">
        <v>178</v>
      </c>
      <c r="X3" s="93" t="s">
        <v>179</v>
      </c>
      <c r="Y3" s="93" t="s">
        <v>180</v>
      </c>
      <c r="Z3" s="93" t="s">
        <v>177</v>
      </c>
      <c r="AA3" s="92" t="s">
        <v>178</v>
      </c>
      <c r="AB3" s="94" t="s">
        <v>179</v>
      </c>
      <c r="AC3" s="95" t="s">
        <v>180</v>
      </c>
    </row>
    <row r="4" ht="15.0" customHeight="1">
      <c r="A4" s="3" t="s">
        <v>8</v>
      </c>
      <c r="B4" s="11" t="s">
        <v>181</v>
      </c>
      <c r="C4" s="11" t="s">
        <v>182</v>
      </c>
      <c r="D4" s="11" t="s">
        <v>183</v>
      </c>
      <c r="E4" s="7" t="s">
        <v>31</v>
      </c>
      <c r="F4" s="9"/>
      <c r="G4" s="11" t="s">
        <v>32</v>
      </c>
      <c r="H4" s="11" t="s">
        <v>184</v>
      </c>
      <c r="I4" s="96" t="s">
        <v>185</v>
      </c>
      <c r="J4" s="97" t="s">
        <v>186</v>
      </c>
      <c r="U4" s="98">
        <v>1972.0</v>
      </c>
      <c r="V4" s="99">
        <v>244.3</v>
      </c>
      <c r="W4" s="100"/>
      <c r="X4" s="99"/>
      <c r="Y4" s="99"/>
      <c r="Z4" s="101"/>
      <c r="AA4" s="101"/>
      <c r="AB4" s="102"/>
      <c r="AC4" s="103"/>
    </row>
    <row r="5" ht="15.75" customHeight="1">
      <c r="A5" s="24"/>
      <c r="B5" s="25" t="s">
        <v>44</v>
      </c>
      <c r="C5" s="28" t="s">
        <v>53</v>
      </c>
      <c r="D5" s="25" t="s">
        <v>187</v>
      </c>
      <c r="E5" s="104">
        <v>37316.0</v>
      </c>
      <c r="F5" s="104">
        <v>37347.0</v>
      </c>
      <c r="G5" s="25" t="s">
        <v>55</v>
      </c>
      <c r="H5" s="25" t="s">
        <v>51</v>
      </c>
      <c r="I5" s="105"/>
      <c r="J5" s="106" t="s">
        <v>188</v>
      </c>
      <c r="U5" s="40">
        <v>1973.0</v>
      </c>
      <c r="V5" s="44"/>
      <c r="W5" s="43"/>
      <c r="X5" s="44"/>
      <c r="Y5" s="44"/>
      <c r="Z5" s="44"/>
      <c r="AA5" s="44"/>
      <c r="AB5" s="107"/>
      <c r="AC5" s="108"/>
    </row>
    <row r="6" ht="12.75" customHeight="1">
      <c r="A6" s="40">
        <v>1972.0</v>
      </c>
      <c r="B6" s="43">
        <v>244.3</v>
      </c>
      <c r="C6" s="44">
        <v>21.0</v>
      </c>
      <c r="D6" s="43">
        <v>593.4</v>
      </c>
      <c r="E6" s="43"/>
      <c r="F6" s="43"/>
      <c r="G6" s="17"/>
      <c r="H6" s="43"/>
      <c r="I6" s="100"/>
      <c r="J6" s="109"/>
      <c r="S6" s="14" t="s">
        <v>189</v>
      </c>
      <c r="T6" s="110"/>
      <c r="U6" s="40">
        <v>1974.0</v>
      </c>
      <c r="V6" s="111"/>
      <c r="W6" s="43"/>
      <c r="X6" s="43"/>
      <c r="Y6" s="43">
        <v>246.7</v>
      </c>
      <c r="Z6" s="43"/>
      <c r="AA6" s="44"/>
      <c r="AB6" s="112"/>
      <c r="AC6" s="54">
        <v>249.28282600516317</v>
      </c>
    </row>
    <row r="7" ht="14.25" customHeight="1">
      <c r="A7" s="40">
        <v>1973.0</v>
      </c>
      <c r="B7" s="43"/>
      <c r="C7" s="43">
        <v>44.3</v>
      </c>
      <c r="D7" s="43">
        <v>763.8</v>
      </c>
      <c r="E7" s="56"/>
      <c r="F7" s="43"/>
      <c r="G7" s="44">
        <v>315.1</v>
      </c>
      <c r="H7" s="43">
        <v>1.62</v>
      </c>
      <c r="I7" s="55">
        <v>0.06542056074766354</v>
      </c>
      <c r="J7" s="54"/>
      <c r="S7" s="14" t="s">
        <v>190</v>
      </c>
      <c r="T7" s="110"/>
      <c r="U7" s="40">
        <v>1975.0</v>
      </c>
      <c r="V7" s="43"/>
      <c r="W7" s="43"/>
      <c r="X7" s="43"/>
      <c r="Y7" s="43"/>
      <c r="Z7" s="43"/>
      <c r="AA7" s="44"/>
      <c r="AB7" s="112"/>
      <c r="AC7" s="108"/>
    </row>
    <row r="8" ht="12.75" customHeight="1">
      <c r="A8" s="113">
        <v>1974.0</v>
      </c>
      <c r="B8" s="63">
        <v>246.7</v>
      </c>
      <c r="C8" s="63">
        <v>66.1</v>
      </c>
      <c r="D8" s="63">
        <v>789.5</v>
      </c>
      <c r="E8" s="114">
        <v>128.5723102055471</v>
      </c>
      <c r="F8" s="115">
        <v>162.01541639247608</v>
      </c>
      <c r="G8" s="64">
        <v>520.2</v>
      </c>
      <c r="H8" s="63">
        <v>0.61</v>
      </c>
      <c r="I8" s="116">
        <v>0.4</v>
      </c>
      <c r="J8" s="117">
        <f>234.338+(0.034*C8)+(0.00221*D8)-(0.049*E8)+(0.0113*F8)+(0.0106*G8)+(6.778*H8)+(14.433*I8)</f>
        <v>249.282826</v>
      </c>
      <c r="U8" s="40">
        <v>1976.0</v>
      </c>
      <c r="V8" s="111"/>
      <c r="W8" s="43"/>
      <c r="X8" s="43"/>
      <c r="Y8" s="43"/>
      <c r="Z8" s="43"/>
      <c r="AA8" s="44"/>
      <c r="AB8" s="112"/>
      <c r="AC8" s="108"/>
    </row>
    <row r="9" ht="12.75" customHeight="1">
      <c r="A9" s="40">
        <v>1975.0</v>
      </c>
      <c r="B9" s="43"/>
      <c r="C9" s="43">
        <v>53.9</v>
      </c>
      <c r="D9" s="43">
        <v>604.8</v>
      </c>
      <c r="E9" s="60">
        <v>66.33447619902464</v>
      </c>
      <c r="F9" s="42"/>
      <c r="G9" s="44">
        <v>329.2</v>
      </c>
      <c r="H9" s="43">
        <v>0.61</v>
      </c>
      <c r="I9" s="55">
        <v>0.09375</v>
      </c>
      <c r="J9" s="54"/>
      <c r="U9" s="40">
        <v>1977.0</v>
      </c>
      <c r="V9" s="43">
        <v>247.6</v>
      </c>
      <c r="W9" s="111"/>
      <c r="X9" s="43"/>
      <c r="Y9" s="43"/>
      <c r="Z9" s="44">
        <v>247.74386365992495</v>
      </c>
      <c r="AB9" s="112"/>
      <c r="AC9" s="108"/>
    </row>
    <row r="10" ht="12.75" customHeight="1">
      <c r="A10" s="40">
        <v>1976.0</v>
      </c>
      <c r="B10" s="43"/>
      <c r="C10" s="43">
        <v>91.8</v>
      </c>
      <c r="D10" s="43">
        <v>652.1</v>
      </c>
      <c r="E10" s="60">
        <v>75.59727837579848</v>
      </c>
      <c r="F10" s="42"/>
      <c r="G10" s="44">
        <v>468.2</v>
      </c>
      <c r="H10" s="43">
        <v>0.82</v>
      </c>
      <c r="I10" s="55">
        <v>0.13114754098360656</v>
      </c>
      <c r="J10" s="54"/>
      <c r="S10" s="14" t="s">
        <v>191</v>
      </c>
      <c r="U10" s="40">
        <v>1978.0</v>
      </c>
      <c r="V10" s="44">
        <v>242.0</v>
      </c>
      <c r="W10" s="111"/>
      <c r="X10" s="43"/>
      <c r="Y10" s="43"/>
      <c r="Z10" s="44">
        <v>241.98913489710202</v>
      </c>
      <c r="AB10" s="112"/>
      <c r="AC10" s="108"/>
    </row>
    <row r="11" ht="12.75" customHeight="1">
      <c r="A11" s="40">
        <v>1977.0</v>
      </c>
      <c r="B11" s="43">
        <v>247.6</v>
      </c>
      <c r="C11" s="43">
        <v>69.7</v>
      </c>
      <c r="D11" s="43">
        <v>586.2</v>
      </c>
      <c r="E11" s="60">
        <v>69.2503549065924</v>
      </c>
      <c r="F11" s="42">
        <v>66.62436868473368</v>
      </c>
      <c r="G11" s="44">
        <v>438.1</v>
      </c>
      <c r="H11" s="43">
        <v>0.88</v>
      </c>
      <c r="I11" s="55">
        <v>0.12280701754385964</v>
      </c>
      <c r="J11" s="54">
        <f t="shared" ref="J11:J13" si="1">234.338+(0.034*C11)+(0.00221*D11)-(0.049*E11)+(0.0113*F11)+(0.0106*G11)+(6.778*H11)+(14.433*I11)</f>
        <v>247.7438637</v>
      </c>
      <c r="S11" s="14" t="s">
        <v>192</v>
      </c>
      <c r="T11" s="14" t="s">
        <v>193</v>
      </c>
      <c r="U11" s="40">
        <v>1979.0</v>
      </c>
      <c r="V11" s="43">
        <v>246.9</v>
      </c>
      <c r="W11" s="111"/>
      <c r="X11" s="43"/>
      <c r="Y11" s="43"/>
      <c r="Z11" s="44">
        <v>246.5808101085945</v>
      </c>
      <c r="AB11" s="112"/>
      <c r="AC11" s="108"/>
    </row>
    <row r="12" ht="12.75" customHeight="1">
      <c r="A12" s="40">
        <v>1978.0</v>
      </c>
      <c r="B12" s="44">
        <v>242.0</v>
      </c>
      <c r="C12" s="43">
        <v>20.4</v>
      </c>
      <c r="D12" s="44">
        <v>423.0</v>
      </c>
      <c r="E12" s="60">
        <v>76.56609797773841</v>
      </c>
      <c r="F12" s="42">
        <v>27.19010110227057</v>
      </c>
      <c r="G12" s="44">
        <v>280.0</v>
      </c>
      <c r="H12" s="43">
        <v>0.88</v>
      </c>
      <c r="I12" s="55">
        <v>0.037037037037037035</v>
      </c>
      <c r="J12" s="54">
        <f t="shared" si="1"/>
        <v>241.9891349</v>
      </c>
      <c r="S12" s="1">
        <v>240.0</v>
      </c>
      <c r="T12" s="1">
        <v>240.0</v>
      </c>
      <c r="U12" s="40">
        <v>1980.0</v>
      </c>
      <c r="V12" s="43"/>
      <c r="W12" s="43"/>
      <c r="X12" s="43"/>
      <c r="Y12" s="43"/>
      <c r="Z12" s="43"/>
      <c r="AA12" s="44"/>
      <c r="AB12" s="112"/>
      <c r="AC12" s="108"/>
    </row>
    <row r="13" ht="12.75" customHeight="1">
      <c r="A13" s="40">
        <v>1979.0</v>
      </c>
      <c r="B13" s="43">
        <v>246.9</v>
      </c>
      <c r="C13" s="43">
        <v>24.4</v>
      </c>
      <c r="D13" s="43">
        <v>619.2</v>
      </c>
      <c r="E13" s="60">
        <v>89.7434387284484</v>
      </c>
      <c r="F13" s="42">
        <v>38.435982857385724</v>
      </c>
      <c r="G13" s="44">
        <v>345.8</v>
      </c>
      <c r="H13" s="66">
        <v>1.1</v>
      </c>
      <c r="I13" s="55">
        <v>0.2</v>
      </c>
      <c r="J13" s="54">
        <f t="shared" si="1"/>
        <v>246.5808101</v>
      </c>
      <c r="S13" s="1">
        <v>250.0</v>
      </c>
      <c r="T13" s="1">
        <v>250.0</v>
      </c>
      <c r="U13" s="40">
        <v>1981.0</v>
      </c>
      <c r="V13" s="43"/>
      <c r="W13" s="43"/>
      <c r="X13" s="43"/>
      <c r="Y13" s="44">
        <v>244.0</v>
      </c>
      <c r="Z13" s="43"/>
      <c r="AA13" s="44"/>
      <c r="AB13" s="112"/>
      <c r="AC13" s="47">
        <v>244.1</v>
      </c>
    </row>
    <row r="14" ht="12.75" customHeight="1">
      <c r="A14" s="40">
        <v>1980.0</v>
      </c>
      <c r="B14" s="43"/>
      <c r="C14" s="43">
        <v>59.4</v>
      </c>
      <c r="D14" s="43">
        <v>477.4</v>
      </c>
      <c r="E14" s="60">
        <v>63.1633316032842</v>
      </c>
      <c r="F14" s="42">
        <v>82.53521360598218</v>
      </c>
      <c r="G14" s="44">
        <v>335.2</v>
      </c>
      <c r="H14" s="43">
        <v>0.69</v>
      </c>
      <c r="I14" s="55">
        <v>0.09433962264150944</v>
      </c>
      <c r="J14" s="54"/>
      <c r="U14" s="40">
        <v>1982.0</v>
      </c>
      <c r="V14" s="43">
        <v>242.2</v>
      </c>
      <c r="W14" s="111"/>
      <c r="X14" s="43"/>
      <c r="Y14" s="43"/>
      <c r="Z14" s="44"/>
      <c r="AA14" s="44"/>
      <c r="AB14" s="112"/>
      <c r="AC14" s="108"/>
    </row>
    <row r="15" ht="12.75" customHeight="1">
      <c r="A15" s="113">
        <v>1981.0</v>
      </c>
      <c r="B15" s="64">
        <v>244.0</v>
      </c>
      <c r="C15" s="63">
        <v>20.6</v>
      </c>
      <c r="D15" s="63">
        <v>563.3</v>
      </c>
      <c r="E15" s="114">
        <v>54.119412167908024</v>
      </c>
      <c r="F15" s="115">
        <v>10.90290685085542</v>
      </c>
      <c r="G15" s="64">
        <v>380.1</v>
      </c>
      <c r="H15" s="63">
        <v>0.75</v>
      </c>
      <c r="I15" s="116">
        <v>0.0847457627118644</v>
      </c>
      <c r="J15" s="117">
        <f>234.338+(0.034*C15)+(0.00221*D15)-(0.049*E15)+(0.0113*F15)+(0.0106*G15)+(6.778*H15)+(14.433*I15)</f>
        <v>244.0903402</v>
      </c>
      <c r="U15" s="40">
        <v>1983.0</v>
      </c>
      <c r="V15" s="43"/>
      <c r="X15" s="43">
        <v>242.3</v>
      </c>
      <c r="Y15" s="43"/>
      <c r="Z15" s="111"/>
      <c r="AB15" s="44">
        <v>242.38574085682671</v>
      </c>
      <c r="AC15" s="108"/>
    </row>
    <row r="16" ht="12.75" customHeight="1">
      <c r="A16" s="40">
        <v>1982.0</v>
      </c>
      <c r="B16" s="43">
        <v>242.2</v>
      </c>
      <c r="C16" s="43">
        <v>53.1</v>
      </c>
      <c r="D16" s="43">
        <v>607.7</v>
      </c>
      <c r="E16" s="60">
        <v>109.68613461383141</v>
      </c>
      <c r="F16" s="42">
        <v>141.07502594024837</v>
      </c>
      <c r="G16" s="44">
        <v>234.9</v>
      </c>
      <c r="H16" s="43">
        <v>0.65</v>
      </c>
      <c r="I16" s="55"/>
      <c r="J16" s="54"/>
      <c r="U16" s="40">
        <v>1984.0</v>
      </c>
      <c r="V16" s="43">
        <v>243.5</v>
      </c>
      <c r="W16" s="111"/>
      <c r="X16" s="43"/>
      <c r="Y16" s="43"/>
      <c r="Z16" s="44">
        <v>243.18760098129343</v>
      </c>
      <c r="AB16" s="112"/>
      <c r="AC16" s="108"/>
    </row>
    <row r="17" ht="12.75" customHeight="1">
      <c r="A17" s="40">
        <v>1983.0</v>
      </c>
      <c r="B17" s="43">
        <v>242.3</v>
      </c>
      <c r="C17" s="43">
        <v>24.3</v>
      </c>
      <c r="D17" s="43">
        <v>530.4</v>
      </c>
      <c r="E17" s="60">
        <v>38.72060867918479</v>
      </c>
      <c r="F17" s="42">
        <v>59.56342319529152</v>
      </c>
      <c r="G17" s="44">
        <v>260.8</v>
      </c>
      <c r="H17" s="43">
        <v>0.54</v>
      </c>
      <c r="I17" s="55">
        <v>0.058823529411764705</v>
      </c>
      <c r="J17" s="54">
        <f t="shared" ref="J17:J24" si="2">234.338+(0.034*C17)+(0.00221*D17)-(0.049*E17)+(0.0113*F17)+(0.0106*G17)+(6.778*H17)+(14.433*I17)</f>
        <v>242.3857409</v>
      </c>
      <c r="U17" s="40">
        <v>1985.0</v>
      </c>
      <c r="V17" s="43"/>
      <c r="X17" s="43">
        <v>243.5</v>
      </c>
      <c r="Y17" s="43"/>
      <c r="Z17" s="111"/>
      <c r="AB17" s="44">
        <v>243.7646875704541</v>
      </c>
      <c r="AC17" s="108"/>
    </row>
    <row r="18" ht="12.75" customHeight="1">
      <c r="A18" s="40">
        <v>1984.0</v>
      </c>
      <c r="B18" s="43">
        <v>243.5</v>
      </c>
      <c r="C18" s="43">
        <v>52.9</v>
      </c>
      <c r="D18" s="43">
        <v>334.2</v>
      </c>
      <c r="E18" s="60">
        <v>57.56847134687459</v>
      </c>
      <c r="F18" s="42">
        <v>22.251880637464264</v>
      </c>
      <c r="G18" s="44">
        <v>280.5</v>
      </c>
      <c r="H18" s="43">
        <v>0.81</v>
      </c>
      <c r="I18" s="55">
        <v>0.028985507246376812</v>
      </c>
      <c r="J18" s="54">
        <f t="shared" si="2"/>
        <v>243.187601</v>
      </c>
      <c r="U18" s="40">
        <v>1986.0</v>
      </c>
      <c r="V18" s="44">
        <v>244.0</v>
      </c>
      <c r="W18" s="118"/>
      <c r="Y18" s="119"/>
      <c r="Z18" s="120">
        <v>244.4686877975037</v>
      </c>
      <c r="AC18" s="108"/>
    </row>
    <row r="19" ht="12.75" customHeight="1">
      <c r="A19" s="40">
        <v>1985.0</v>
      </c>
      <c r="B19" s="43">
        <v>243.5</v>
      </c>
      <c r="C19" s="43">
        <v>56.1</v>
      </c>
      <c r="D19" s="43">
        <v>606.3</v>
      </c>
      <c r="E19" s="60">
        <v>116.95416897505248</v>
      </c>
      <c r="F19" s="42">
        <v>89.25476550723049</v>
      </c>
      <c r="G19" s="44">
        <v>425.5</v>
      </c>
      <c r="H19" s="43">
        <v>0.73</v>
      </c>
      <c r="I19" s="55">
        <v>0.1</v>
      </c>
      <c r="J19" s="54">
        <f t="shared" si="2"/>
        <v>243.7646876</v>
      </c>
      <c r="U19" s="40">
        <v>1987.0</v>
      </c>
      <c r="V19" s="43">
        <v>245.1</v>
      </c>
      <c r="W19" s="111"/>
      <c r="X19" s="43"/>
      <c r="Y19" s="43"/>
      <c r="Z19" s="44">
        <v>244.92636896730056</v>
      </c>
      <c r="AA19" s="111"/>
      <c r="AB19" s="112"/>
      <c r="AC19" s="108"/>
    </row>
    <row r="20" ht="12.75" customHeight="1">
      <c r="A20" s="40">
        <v>1986.0</v>
      </c>
      <c r="B20" s="44">
        <v>244.0</v>
      </c>
      <c r="C20" s="43">
        <v>18.1</v>
      </c>
      <c r="D20" s="43">
        <v>374.3</v>
      </c>
      <c r="E20" s="60">
        <v>49.94999573448003</v>
      </c>
      <c r="F20" s="42">
        <v>26.570971663504746</v>
      </c>
      <c r="G20" s="44">
        <v>262.0</v>
      </c>
      <c r="H20" s="43">
        <v>1.05</v>
      </c>
      <c r="I20" s="55">
        <v>0.06521739130434782</v>
      </c>
      <c r="J20" s="54">
        <f t="shared" si="2"/>
        <v>244.4686878</v>
      </c>
      <c r="U20" s="40">
        <v>1988.0</v>
      </c>
      <c r="V20" s="43">
        <v>244.5</v>
      </c>
      <c r="W20" s="111"/>
      <c r="X20" s="44"/>
      <c r="Y20" s="44"/>
      <c r="Z20" s="44">
        <v>244.66101152260654</v>
      </c>
      <c r="AA20" s="111"/>
      <c r="AB20" s="107"/>
      <c r="AC20" s="108"/>
    </row>
    <row r="21" ht="12.75" customHeight="1">
      <c r="A21" s="40">
        <v>1987.0</v>
      </c>
      <c r="B21" s="43">
        <v>245.1</v>
      </c>
      <c r="C21" s="43">
        <v>47.6</v>
      </c>
      <c r="D21" s="43">
        <v>526.1</v>
      </c>
      <c r="E21" s="60">
        <v>55.843051617392</v>
      </c>
      <c r="F21" s="42">
        <v>62.75995544714558</v>
      </c>
      <c r="G21" s="44">
        <v>258.0</v>
      </c>
      <c r="H21" s="43">
        <v>0.87</v>
      </c>
      <c r="I21" s="55">
        <v>0.08333333333333333</v>
      </c>
      <c r="J21" s="54">
        <f t="shared" si="2"/>
        <v>244.926369</v>
      </c>
      <c r="U21" s="40">
        <v>1989.0</v>
      </c>
      <c r="V21" s="111"/>
      <c r="W21" s="43">
        <v>243.1</v>
      </c>
      <c r="X21" s="44"/>
      <c r="Y21" s="44"/>
      <c r="Z21" s="44"/>
      <c r="AA21" s="44">
        <v>242.75090645641242</v>
      </c>
      <c r="AB21" s="107"/>
      <c r="AC21" s="108"/>
    </row>
    <row r="22" ht="12.75" customHeight="1">
      <c r="A22" s="40">
        <v>1988.0</v>
      </c>
      <c r="B22" s="43">
        <v>244.5</v>
      </c>
      <c r="C22" s="43">
        <v>42.6</v>
      </c>
      <c r="D22" s="43">
        <v>765.1</v>
      </c>
      <c r="E22" s="60">
        <v>41.65687636615885</v>
      </c>
      <c r="F22" s="42">
        <v>15.761722526403974</v>
      </c>
      <c r="G22" s="44">
        <v>249.9</v>
      </c>
      <c r="H22" s="43">
        <v>0.66</v>
      </c>
      <c r="I22" s="55">
        <v>0.13333333333333333</v>
      </c>
      <c r="J22" s="54">
        <f t="shared" si="2"/>
        <v>244.6610115</v>
      </c>
      <c r="U22" s="40">
        <v>1990.0</v>
      </c>
      <c r="V22" s="43"/>
      <c r="W22" s="44">
        <v>243.0</v>
      </c>
      <c r="X22" s="43"/>
      <c r="Y22" s="43"/>
      <c r="Z22" s="43"/>
      <c r="AA22" s="44">
        <v>243.0975926398413</v>
      </c>
      <c r="AB22" s="112"/>
      <c r="AC22" s="108"/>
    </row>
    <row r="23" ht="12.75" customHeight="1">
      <c r="A23" s="40">
        <v>1989.0</v>
      </c>
      <c r="B23" s="43">
        <v>243.1</v>
      </c>
      <c r="C23" s="43">
        <v>30.9</v>
      </c>
      <c r="D23" s="44">
        <v>691.0</v>
      </c>
      <c r="E23" s="60">
        <v>67.51267074402229</v>
      </c>
      <c r="F23" s="42">
        <v>82.89592827753961</v>
      </c>
      <c r="G23" s="44">
        <v>347.5</v>
      </c>
      <c r="H23" s="43">
        <v>0.62</v>
      </c>
      <c r="I23" s="55">
        <v>0.022222222222222223</v>
      </c>
      <c r="J23" s="54">
        <f t="shared" si="2"/>
        <v>242.7509065</v>
      </c>
      <c r="U23" s="40">
        <v>1991.0</v>
      </c>
      <c r="V23" s="111"/>
      <c r="W23" s="43"/>
      <c r="X23" s="43"/>
      <c r="Y23" s="43"/>
      <c r="Z23" s="43"/>
      <c r="AA23" s="44"/>
      <c r="AB23" s="112"/>
      <c r="AC23" s="108"/>
    </row>
    <row r="24" ht="12.75" customHeight="1">
      <c r="A24" s="40">
        <v>1990.0</v>
      </c>
      <c r="B24" s="44">
        <v>243.0</v>
      </c>
      <c r="C24" s="43">
        <v>33.5</v>
      </c>
      <c r="D24" s="44">
        <v>675.0</v>
      </c>
      <c r="E24" s="60">
        <v>61.32540712523774</v>
      </c>
      <c r="F24" s="42">
        <v>36.0769076874203</v>
      </c>
      <c r="G24" s="44">
        <v>382.9</v>
      </c>
      <c r="H24" s="43">
        <v>0.63</v>
      </c>
      <c r="I24" s="55">
        <v>0.027522935779816512</v>
      </c>
      <c r="J24" s="54">
        <f t="shared" si="2"/>
        <v>243.0975926</v>
      </c>
      <c r="U24" s="40">
        <v>1992.0</v>
      </c>
      <c r="V24" s="43"/>
      <c r="W24" s="43"/>
      <c r="X24" s="43"/>
      <c r="Y24" s="43">
        <v>241.4</v>
      </c>
      <c r="Z24" s="43"/>
      <c r="AA24" s="44"/>
      <c r="AB24" s="112"/>
      <c r="AC24" s="47">
        <v>242.1</v>
      </c>
    </row>
    <row r="25" ht="12.75" customHeight="1">
      <c r="A25" s="40">
        <v>1991.0</v>
      </c>
      <c r="B25" s="43"/>
      <c r="C25" s="43">
        <v>60.9</v>
      </c>
      <c r="D25" s="43">
        <v>576.2</v>
      </c>
      <c r="E25" s="60">
        <v>73.48175223458145</v>
      </c>
      <c r="F25" s="42">
        <v>82.85929101361829</v>
      </c>
      <c r="G25" s="44">
        <v>289.0</v>
      </c>
      <c r="H25" s="43">
        <v>0.77</v>
      </c>
      <c r="I25" s="55">
        <v>0.1724137931034483</v>
      </c>
      <c r="J25" s="54"/>
      <c r="U25" s="40">
        <v>1993.0</v>
      </c>
      <c r="V25" s="43"/>
      <c r="W25" s="43"/>
      <c r="X25" s="43"/>
      <c r="Y25" s="43"/>
      <c r="Z25" s="43"/>
      <c r="AA25" s="44"/>
      <c r="AB25" s="112"/>
      <c r="AC25" s="108"/>
    </row>
    <row r="26" ht="12.75" customHeight="1">
      <c r="A26" s="113">
        <v>1992.0</v>
      </c>
      <c r="B26" s="63">
        <v>241.4</v>
      </c>
      <c r="C26" s="63">
        <v>30.1</v>
      </c>
      <c r="D26" s="63">
        <v>408.7</v>
      </c>
      <c r="E26" s="114">
        <v>92.31355146407608</v>
      </c>
      <c r="F26" s="115">
        <v>9.438083116416838</v>
      </c>
      <c r="G26" s="64">
        <v>463.2</v>
      </c>
      <c r="H26" s="63">
        <v>0.75</v>
      </c>
      <c r="I26" s="116">
        <v>0.016129032258064516</v>
      </c>
      <c r="J26" s="117">
        <f>234.338+(0.034*C26)+(0.00221*D26)-(0.049*E26)+(0.0113*F26)+(0.0106*G26)+(6.778*H26)+(14.433*I26)</f>
        <v>242.0741236</v>
      </c>
      <c r="U26" s="40">
        <v>1994.0</v>
      </c>
      <c r="V26" s="111"/>
      <c r="W26" s="43"/>
      <c r="X26" s="43"/>
      <c r="Y26" s="44">
        <v>244.0</v>
      </c>
      <c r="Z26" s="43"/>
      <c r="AA26" s="44"/>
      <c r="AB26" s="112"/>
      <c r="AC26" s="47">
        <v>241.2</v>
      </c>
    </row>
    <row r="27" ht="12.75" customHeight="1">
      <c r="A27" s="40">
        <v>1993.0</v>
      </c>
      <c r="B27" s="43"/>
      <c r="C27" s="43">
        <v>42.3</v>
      </c>
      <c r="D27" s="43">
        <v>317.1</v>
      </c>
      <c r="E27" s="60">
        <v>49.92933010202556</v>
      </c>
      <c r="F27" s="42">
        <v>19.715405559046165</v>
      </c>
      <c r="G27" s="44">
        <v>295.3</v>
      </c>
      <c r="H27" s="43">
        <v>0.82</v>
      </c>
      <c r="I27" s="55">
        <v>0.031578947368421054</v>
      </c>
      <c r="J27" s="54"/>
      <c r="U27" s="40">
        <v>1995.0</v>
      </c>
      <c r="V27" s="111"/>
      <c r="W27" s="43"/>
      <c r="X27" s="43"/>
      <c r="Y27" s="43"/>
      <c r="Z27" s="43"/>
      <c r="AA27" s="44"/>
      <c r="AB27" s="112"/>
      <c r="AC27" s="108"/>
    </row>
    <row r="28" ht="12.75" customHeight="1">
      <c r="A28" s="113">
        <v>1994.0</v>
      </c>
      <c r="B28" s="64">
        <v>244.0</v>
      </c>
      <c r="C28" s="63">
        <v>19.8</v>
      </c>
      <c r="D28" s="63">
        <v>760.9</v>
      </c>
      <c r="E28" s="114">
        <v>129.4921162074021</v>
      </c>
      <c r="F28" s="115">
        <v>111.67450557998983</v>
      </c>
      <c r="G28" s="64">
        <v>299.1</v>
      </c>
      <c r="H28" s="63">
        <v>0.68</v>
      </c>
      <c r="I28" s="116">
        <v>0.12244897959183672</v>
      </c>
      <c r="J28" s="117">
        <f>234.338+(0.034*C28)+(0.00221*D28)-(0.049*E28)+(0.0113*F28)+(0.0106*G28)+(6.778*H28)+(14.433*I28)</f>
        <v>241.1564033</v>
      </c>
      <c r="U28" s="40">
        <v>1996.0</v>
      </c>
      <c r="V28" s="111"/>
      <c r="W28" s="43"/>
      <c r="X28" s="43"/>
      <c r="Y28" s="43">
        <v>245.9</v>
      </c>
      <c r="Z28" s="43"/>
      <c r="AA28" s="44"/>
      <c r="AB28" s="112"/>
      <c r="AC28" s="47">
        <v>248.7</v>
      </c>
    </row>
    <row r="29" ht="12.75" customHeight="1">
      <c r="A29" s="40">
        <v>1995.0</v>
      </c>
      <c r="B29" s="43"/>
      <c r="C29" s="43">
        <v>45.5</v>
      </c>
      <c r="D29" s="43">
        <v>656.4</v>
      </c>
      <c r="E29" s="60">
        <v>58.02695748436706</v>
      </c>
      <c r="F29" s="42">
        <v>32.632737934954974</v>
      </c>
      <c r="G29" s="44">
        <v>228.8</v>
      </c>
      <c r="H29" s="43">
        <v>0.85</v>
      </c>
      <c r="I29" s="55">
        <v>0.17647058823529413</v>
      </c>
      <c r="J29" s="54"/>
      <c r="U29" s="40">
        <v>1997.0</v>
      </c>
      <c r="V29" s="44">
        <v>247.0</v>
      </c>
      <c r="W29" s="111"/>
      <c r="X29" s="43"/>
      <c r="Y29" s="43"/>
      <c r="Z29" s="44"/>
      <c r="AA29" s="44"/>
      <c r="AB29" s="112"/>
      <c r="AC29" s="108"/>
    </row>
    <row r="30" ht="12.75" customHeight="1">
      <c r="A30" s="113">
        <v>1996.0</v>
      </c>
      <c r="B30" s="63">
        <v>245.9</v>
      </c>
      <c r="C30" s="63">
        <v>31.2</v>
      </c>
      <c r="D30" s="63">
        <v>717.4</v>
      </c>
      <c r="E30" s="114">
        <v>107.26682224815247</v>
      </c>
      <c r="F30" s="115">
        <v>80.80579241839452</v>
      </c>
      <c r="G30" s="64">
        <v>365.0</v>
      </c>
      <c r="H30" s="63">
        <v>0.73</v>
      </c>
      <c r="I30" s="116">
        <v>0.5</v>
      </c>
      <c r="J30" s="117">
        <f>234.338+(0.034*C30)+(0.00221*D30)-(0.049*E30)+(0.0113*F30)+(0.0106*G30)+(6.778*H30)+(14.433*I30)</f>
        <v>248.6747252</v>
      </c>
      <c r="U30" s="40">
        <v>1998.0</v>
      </c>
      <c r="V30" s="43"/>
      <c r="W30" s="43"/>
      <c r="X30" s="43"/>
      <c r="Y30" s="43"/>
      <c r="Z30" s="43"/>
      <c r="AA30" s="44"/>
      <c r="AB30" s="112"/>
      <c r="AC30" s="108"/>
    </row>
    <row r="31" ht="12.75" customHeight="1">
      <c r="A31" s="40">
        <v>1997.0</v>
      </c>
      <c r="B31" s="44">
        <v>247.0</v>
      </c>
      <c r="C31" s="43">
        <v>43.3</v>
      </c>
      <c r="D31" s="43">
        <v>798.8</v>
      </c>
      <c r="E31" s="60">
        <v>117.0147204021183</v>
      </c>
      <c r="F31" s="42">
        <v>128.02719684049907</v>
      </c>
      <c r="G31" s="44">
        <v>460.1</v>
      </c>
      <c r="H31" s="43">
        <v>0.77</v>
      </c>
      <c r="I31" s="55"/>
      <c r="J31" s="54"/>
      <c r="U31" s="40">
        <v>1999.0</v>
      </c>
      <c r="V31" s="111"/>
      <c r="W31" s="111"/>
      <c r="X31" s="43">
        <v>240.4</v>
      </c>
      <c r="Y31" s="43"/>
      <c r="Z31" s="43"/>
      <c r="AB31" s="107">
        <v>240.5278543344186</v>
      </c>
      <c r="AC31" s="108"/>
    </row>
    <row r="32" ht="12.75" customHeight="1">
      <c r="A32" s="40">
        <v>1998.0</v>
      </c>
      <c r="B32" s="43"/>
      <c r="C32" s="43">
        <v>57.5</v>
      </c>
      <c r="D32" s="43">
        <v>653.1</v>
      </c>
      <c r="E32" s="60">
        <v>35.866708553989774</v>
      </c>
      <c r="F32" s="42">
        <v>9.7024803279179</v>
      </c>
      <c r="G32" s="44">
        <v>378.9</v>
      </c>
      <c r="H32" s="43">
        <v>0.58</v>
      </c>
      <c r="I32" s="55">
        <v>0.05</v>
      </c>
      <c r="J32" s="54"/>
      <c r="U32" s="40">
        <v>2000.0</v>
      </c>
      <c r="V32" s="111"/>
      <c r="W32" s="111"/>
      <c r="X32" s="44">
        <v>240.556</v>
      </c>
      <c r="Y32" s="44"/>
      <c r="Z32" s="111"/>
      <c r="AA32" s="44"/>
      <c r="AB32" s="107"/>
      <c r="AC32" s="108"/>
    </row>
    <row r="33" ht="13.5" customHeight="1">
      <c r="A33" s="40">
        <v>1999.0</v>
      </c>
      <c r="B33" s="43">
        <v>240.4</v>
      </c>
      <c r="C33" s="44">
        <v>34.0</v>
      </c>
      <c r="D33" s="43">
        <v>670.4</v>
      </c>
      <c r="E33" s="60">
        <v>107.98100110702212</v>
      </c>
      <c r="F33" s="42">
        <v>85.87379947940043</v>
      </c>
      <c r="G33" s="44">
        <v>162.9</v>
      </c>
      <c r="H33" s="43">
        <v>0.81</v>
      </c>
      <c r="I33" s="55">
        <v>0.045454545454545456</v>
      </c>
      <c r="J33" s="54">
        <f>234.338+(0.034*C33)+(0.00221*D33)-(0.049*E33)+(0.0113*F33)+(0.0106*G33)+(6.778*H33)+(14.433*I33)</f>
        <v>240.5278543</v>
      </c>
      <c r="U33" s="74">
        <v>2001.0</v>
      </c>
      <c r="V33" s="121"/>
      <c r="W33" s="121"/>
      <c r="X33" s="79">
        <v>240.92</v>
      </c>
      <c r="Y33" s="79"/>
      <c r="Z33" s="121"/>
      <c r="AA33" s="79"/>
      <c r="AB33" s="122"/>
      <c r="AC33" s="123"/>
    </row>
    <row r="34" ht="13.5" customHeight="1">
      <c r="A34" s="40">
        <v>2000.0</v>
      </c>
      <c r="B34" s="44">
        <v>240.556</v>
      </c>
      <c r="C34" s="43">
        <v>56.2</v>
      </c>
      <c r="D34" s="43"/>
      <c r="E34" s="60">
        <v>33.9463543069144</v>
      </c>
      <c r="F34" s="42">
        <v>15.785447147174102</v>
      </c>
      <c r="G34" s="44">
        <v>249.4</v>
      </c>
      <c r="H34" s="43">
        <v>0.68</v>
      </c>
      <c r="I34" s="55">
        <v>0.05454545454545454</v>
      </c>
      <c r="J34" s="54"/>
    </row>
    <row r="35" ht="13.5" customHeight="1">
      <c r="A35" s="74">
        <v>2001.0</v>
      </c>
      <c r="B35" s="79">
        <v>240.92</v>
      </c>
      <c r="C35" s="75">
        <v>35.7</v>
      </c>
      <c r="D35" s="75">
        <v>774.6</v>
      </c>
      <c r="E35" s="124">
        <v>25.425545283188224</v>
      </c>
      <c r="F35" s="125">
        <v>4.264099572150914</v>
      </c>
      <c r="G35" s="119">
        <v>373.3</v>
      </c>
      <c r="H35" s="75">
        <v>0.67</v>
      </c>
      <c r="I35" s="121"/>
      <c r="J35" s="81"/>
    </row>
    <row r="36" ht="13.5" customHeight="1">
      <c r="G36" s="126"/>
    </row>
    <row r="37" ht="12.75" customHeight="1">
      <c r="A37" s="84" t="s">
        <v>194</v>
      </c>
    </row>
    <row r="38" ht="12.75" customHeight="1">
      <c r="A38" s="84" t="s">
        <v>195</v>
      </c>
    </row>
    <row r="39" ht="12.75" customHeight="1"/>
    <row r="40" ht="12.75" customHeight="1"/>
    <row r="41" ht="12.75" customHeight="1"/>
    <row r="42" ht="12.75" customHeight="1">
      <c r="A42" s="84" t="s">
        <v>196</v>
      </c>
    </row>
    <row r="43" ht="15.75" customHeight="1">
      <c r="A43" s="85" t="s">
        <v>197</v>
      </c>
    </row>
    <row r="44" ht="14.25" customHeight="1">
      <c r="A44" s="85" t="s">
        <v>198</v>
      </c>
    </row>
    <row r="45" ht="13.5" customHeight="1"/>
    <row r="46" ht="15.0" customHeight="1">
      <c r="A46" s="3" t="s">
        <v>8</v>
      </c>
      <c r="B46" s="11" t="s">
        <v>199</v>
      </c>
      <c r="C46" s="11" t="s">
        <v>35</v>
      </c>
      <c r="D46" s="7" t="s">
        <v>200</v>
      </c>
      <c r="E46" s="9"/>
      <c r="F46" s="11" t="s">
        <v>32</v>
      </c>
      <c r="G46" s="11" t="s">
        <v>201</v>
      </c>
      <c r="H46" s="96" t="s">
        <v>202</v>
      </c>
      <c r="I46" s="97" t="s">
        <v>203</v>
      </c>
      <c r="V46" s="86" t="s">
        <v>8</v>
      </c>
      <c r="W46" s="87" t="s">
        <v>204</v>
      </c>
      <c r="X46" s="88"/>
      <c r="Y46" s="127"/>
      <c r="Z46" s="128" t="s">
        <v>205</v>
      </c>
      <c r="AA46" s="88"/>
      <c r="AB46" s="89"/>
    </row>
    <row r="47" ht="14.25" customHeight="1">
      <c r="A47" s="24"/>
      <c r="B47" s="25" t="s">
        <v>44</v>
      </c>
      <c r="C47" s="25" t="s">
        <v>206</v>
      </c>
      <c r="D47" s="104">
        <v>37316.0</v>
      </c>
      <c r="E47" s="104">
        <v>37347.0</v>
      </c>
      <c r="F47" s="25" t="s">
        <v>55</v>
      </c>
      <c r="G47" s="25" t="s">
        <v>51</v>
      </c>
      <c r="H47" s="105"/>
      <c r="I47" s="106" t="s">
        <v>188</v>
      </c>
      <c r="V47" s="90"/>
      <c r="W47" s="91" t="s">
        <v>177</v>
      </c>
      <c r="X47" s="92" t="s">
        <v>178</v>
      </c>
      <c r="Y47" s="93" t="s">
        <v>179</v>
      </c>
      <c r="Z47" s="93" t="s">
        <v>177</v>
      </c>
      <c r="AA47" s="92" t="s">
        <v>178</v>
      </c>
      <c r="AB47" s="129" t="s">
        <v>179</v>
      </c>
    </row>
    <row r="48" ht="12.75" customHeight="1">
      <c r="A48" s="40">
        <v>1972.0</v>
      </c>
      <c r="B48" s="43">
        <v>244.3</v>
      </c>
      <c r="C48" s="44">
        <v>1834.4</v>
      </c>
      <c r="D48" s="43"/>
      <c r="E48" s="43"/>
      <c r="F48" s="17"/>
      <c r="G48" s="43"/>
      <c r="H48" s="100"/>
      <c r="I48" s="109"/>
      <c r="S48" s="14" t="s">
        <v>207</v>
      </c>
      <c r="V48" s="98">
        <v>1972.0</v>
      </c>
      <c r="W48" s="99">
        <v>244.3</v>
      </c>
      <c r="X48" s="100"/>
      <c r="Y48" s="99"/>
      <c r="Z48" s="101"/>
      <c r="AA48" s="101"/>
      <c r="AB48" s="39"/>
    </row>
    <row r="49" ht="14.25" customHeight="1">
      <c r="A49" s="40">
        <v>1973.0</v>
      </c>
      <c r="B49" s="43"/>
      <c r="C49" s="44">
        <v>3580.7</v>
      </c>
      <c r="D49" s="56"/>
      <c r="E49" s="43"/>
      <c r="F49" s="44">
        <v>315.1</v>
      </c>
      <c r="G49" s="43">
        <v>1.62</v>
      </c>
      <c r="H49" s="55">
        <v>0.06542056074766354</v>
      </c>
      <c r="I49" s="54"/>
      <c r="S49" s="14" t="s">
        <v>208</v>
      </c>
      <c r="V49" s="40">
        <v>1973.0</v>
      </c>
      <c r="W49" s="44"/>
      <c r="X49" s="43"/>
      <c r="Y49" s="44"/>
      <c r="Z49" s="44"/>
      <c r="AA49" s="44"/>
      <c r="AB49" s="54"/>
    </row>
    <row r="50" ht="12.75" customHeight="1">
      <c r="A50" s="40">
        <v>1974.0</v>
      </c>
      <c r="B50" s="43">
        <v>246.7</v>
      </c>
      <c r="C50" s="44">
        <v>2079.2</v>
      </c>
      <c r="D50" s="60">
        <v>128.5723102055471</v>
      </c>
      <c r="E50" s="42">
        <v>162.01541639247608</v>
      </c>
      <c r="F50" s="44">
        <v>520.2</v>
      </c>
      <c r="G50" s="43">
        <v>0.61</v>
      </c>
      <c r="H50" s="55">
        <v>0.4</v>
      </c>
      <c r="I50" s="54">
        <f>236.168-(0.000158*C50)-(0.0543*D50)+(0.0252*E50)+(0.0115*F50)+(7.748*G50)+(8.661*H50)</f>
        <v>247.1137784</v>
      </c>
      <c r="V50" s="40">
        <v>1974.0</v>
      </c>
      <c r="W50" s="111"/>
      <c r="X50" s="43"/>
      <c r="Y50" s="43">
        <v>246.7</v>
      </c>
      <c r="Z50" s="43"/>
      <c r="AA50" s="111"/>
      <c r="AB50" s="54">
        <v>247.1137784489292</v>
      </c>
    </row>
    <row r="51" ht="12.75" customHeight="1">
      <c r="A51" s="40">
        <v>1975.0</v>
      </c>
      <c r="B51" s="43"/>
      <c r="C51" s="44">
        <v>2762.6</v>
      </c>
      <c r="D51" s="60">
        <v>66.33447619902464</v>
      </c>
      <c r="E51" s="42"/>
      <c r="F51" s="44">
        <v>329.2</v>
      </c>
      <c r="G51" s="43">
        <v>0.61</v>
      </c>
      <c r="H51" s="55">
        <v>0.09375</v>
      </c>
      <c r="I51" s="54"/>
      <c r="V51" s="40">
        <v>1975.0</v>
      </c>
      <c r="W51" s="43"/>
      <c r="X51" s="43"/>
      <c r="Y51" s="43"/>
      <c r="Z51" s="43"/>
      <c r="AA51" s="44"/>
      <c r="AB51" s="47"/>
    </row>
    <row r="52" ht="12.75" customHeight="1">
      <c r="A52" s="40">
        <v>1976.0</v>
      </c>
      <c r="B52" s="43"/>
      <c r="C52" s="44">
        <v>2878.3</v>
      </c>
      <c r="D52" s="60">
        <v>75.59727837579848</v>
      </c>
      <c r="E52" s="42"/>
      <c r="F52" s="44">
        <v>468.2</v>
      </c>
      <c r="G52" s="43">
        <v>0.82</v>
      </c>
      <c r="H52" s="55">
        <v>0.13114754098360656</v>
      </c>
      <c r="I52" s="54"/>
      <c r="V52" s="40">
        <v>1976.0</v>
      </c>
      <c r="W52" s="111"/>
      <c r="X52" s="43"/>
      <c r="Y52" s="43"/>
      <c r="Z52" s="43"/>
      <c r="AA52" s="44"/>
      <c r="AB52" s="47"/>
    </row>
    <row r="53" ht="12.75" customHeight="1">
      <c r="A53" s="40">
        <v>1977.0</v>
      </c>
      <c r="B53" s="43">
        <v>247.6</v>
      </c>
      <c r="C53" s="44">
        <v>1419.7</v>
      </c>
      <c r="D53" s="60">
        <v>69.2503549065924</v>
      </c>
      <c r="E53" s="42">
        <v>66.62436868473368</v>
      </c>
      <c r="F53" s="44">
        <v>438.1</v>
      </c>
      <c r="G53" s="43">
        <v>0.88</v>
      </c>
      <c r="H53" s="55">
        <v>0.12280701754385964</v>
      </c>
      <c r="I53" s="54">
        <f t="shared" ref="I53:I55" si="3">236.168-(0.000158*C53)-(0.0543*D53)+(0.0252*E53)+(0.0115*F53)+(7.748*G53)+(8.661*H53)</f>
        <v>246.7823488</v>
      </c>
      <c r="S53" s="14" t="s">
        <v>191</v>
      </c>
      <c r="V53" s="40">
        <v>1977.0</v>
      </c>
      <c r="W53" s="43">
        <v>247.6</v>
      </c>
      <c r="X53" s="111"/>
      <c r="Y53" s="43"/>
      <c r="Z53" s="44">
        <v>246.7823487983747</v>
      </c>
      <c r="AA53" s="111"/>
      <c r="AB53" s="47"/>
    </row>
    <row r="54" ht="12.75" customHeight="1">
      <c r="A54" s="40">
        <v>1978.0</v>
      </c>
      <c r="B54" s="44">
        <v>242.0</v>
      </c>
      <c r="C54" s="44">
        <v>2598.2</v>
      </c>
      <c r="D54" s="60">
        <v>76.56609797773841</v>
      </c>
      <c r="E54" s="42">
        <v>27.19010110227057</v>
      </c>
      <c r="F54" s="44">
        <v>280.0</v>
      </c>
      <c r="G54" s="43">
        <v>0.88</v>
      </c>
      <c r="H54" s="55">
        <v>0.037037037037037035</v>
      </c>
      <c r="I54" s="54">
        <f t="shared" si="3"/>
        <v>242.6441536</v>
      </c>
      <c r="S54" s="14" t="s">
        <v>192</v>
      </c>
      <c r="T54" s="14" t="s">
        <v>193</v>
      </c>
      <c r="V54" s="40">
        <v>1978.0</v>
      </c>
      <c r="W54" s="44">
        <v>242.0</v>
      </c>
      <c r="X54" s="111"/>
      <c r="Y54" s="43"/>
      <c r="Z54" s="44">
        <v>242.6441536053638</v>
      </c>
      <c r="AA54" s="111"/>
      <c r="AB54" s="47"/>
    </row>
    <row r="55" ht="12.75" customHeight="1">
      <c r="A55" s="40">
        <v>1979.0</v>
      </c>
      <c r="B55" s="43">
        <v>246.9</v>
      </c>
      <c r="C55" s="44">
        <v>1039.5</v>
      </c>
      <c r="D55" s="60">
        <v>89.7434387284484</v>
      </c>
      <c r="E55" s="42">
        <v>38.435982857385724</v>
      </c>
      <c r="F55" s="44">
        <v>345.8</v>
      </c>
      <c r="G55" s="66">
        <v>1.1</v>
      </c>
      <c r="H55" s="55">
        <v>0.2</v>
      </c>
      <c r="I55" s="54">
        <f t="shared" si="3"/>
        <v>246.330977</v>
      </c>
      <c r="S55" s="1">
        <v>240.0</v>
      </c>
      <c r="T55" s="1">
        <v>240.0</v>
      </c>
      <c r="V55" s="40">
        <v>1979.0</v>
      </c>
      <c r="W55" s="43">
        <v>246.9</v>
      </c>
      <c r="X55" s="111"/>
      <c r="Y55" s="43"/>
      <c r="Z55" s="44">
        <v>246.33097704505138</v>
      </c>
      <c r="AA55" s="111"/>
      <c r="AB55" s="47"/>
    </row>
    <row r="56" ht="12.75" customHeight="1">
      <c r="A56" s="40">
        <v>1980.0</v>
      </c>
      <c r="B56" s="43"/>
      <c r="C56" s="44">
        <v>2770.8</v>
      </c>
      <c r="D56" s="60">
        <v>63.1633316032842</v>
      </c>
      <c r="E56" s="42">
        <v>82.53521360598218</v>
      </c>
      <c r="F56" s="44">
        <v>335.2</v>
      </c>
      <c r="G56" s="43">
        <v>0.69</v>
      </c>
      <c r="H56" s="55">
        <v>0.09433962264150944</v>
      </c>
      <c r="I56" s="54"/>
      <c r="S56" s="1">
        <v>250.0</v>
      </c>
      <c r="T56" s="1">
        <v>250.0</v>
      </c>
      <c r="V56" s="40">
        <v>1980.0</v>
      </c>
      <c r="W56" s="43"/>
      <c r="X56" s="43"/>
      <c r="Y56" s="43"/>
      <c r="Z56" s="43"/>
      <c r="AA56" s="44"/>
      <c r="AB56" s="47"/>
    </row>
    <row r="57" ht="12.75" customHeight="1">
      <c r="A57" s="40">
        <v>1981.0</v>
      </c>
      <c r="B57" s="44">
        <v>244.0</v>
      </c>
      <c r="C57" s="44">
        <v>1297.9</v>
      </c>
      <c r="D57" s="60">
        <v>54.119412167908024</v>
      </c>
      <c r="E57" s="42">
        <v>10.90290685085542</v>
      </c>
      <c r="F57" s="44">
        <v>380.1</v>
      </c>
      <c r="G57" s="43">
        <v>0.75</v>
      </c>
      <c r="H57" s="55">
        <v>0.0847457627118644</v>
      </c>
      <c r="I57" s="54">
        <f>236.168-(0.000158*C57)-(0.0543*D57)+(0.0252*E57)+(0.0115*F57)+(7.748*G57)+(8.661*H57)</f>
        <v>244.215134</v>
      </c>
      <c r="V57" s="40">
        <v>1981.0</v>
      </c>
      <c r="W57" s="43"/>
      <c r="X57" s="44">
        <v>244.0</v>
      </c>
      <c r="Y57" s="43"/>
      <c r="Z57" s="43"/>
      <c r="AA57" s="44">
        <v>244.21513402277162</v>
      </c>
      <c r="AB57" s="47"/>
    </row>
    <row r="58" ht="12.75" customHeight="1">
      <c r="A58" s="40">
        <v>1982.0</v>
      </c>
      <c r="B58" s="43">
        <v>242.2</v>
      </c>
      <c r="C58" s="44">
        <v>2313.2</v>
      </c>
      <c r="D58" s="60">
        <v>109.68613461383141</v>
      </c>
      <c r="E58" s="42">
        <v>141.07502594024837</v>
      </c>
      <c r="F58" s="44">
        <v>234.9</v>
      </c>
      <c r="G58" s="43">
        <v>0.65</v>
      </c>
      <c r="H58" s="55"/>
      <c r="I58" s="54"/>
      <c r="V58" s="40">
        <v>1982.0</v>
      </c>
      <c r="W58" s="43">
        <v>242.2</v>
      </c>
      <c r="X58" s="111"/>
      <c r="Y58" s="43"/>
      <c r="Z58" s="44"/>
      <c r="AA58" s="44"/>
      <c r="AB58" s="47"/>
    </row>
    <row r="59" ht="12.75" customHeight="1">
      <c r="A59" s="40">
        <v>1983.0</v>
      </c>
      <c r="B59" s="43">
        <v>242.3</v>
      </c>
      <c r="C59" s="44">
        <v>730.4</v>
      </c>
      <c r="D59" s="60">
        <v>38.72060867918479</v>
      </c>
      <c r="E59" s="42">
        <v>59.56342319529152</v>
      </c>
      <c r="F59" s="44">
        <v>260.8</v>
      </c>
      <c r="G59" s="43">
        <v>0.54</v>
      </c>
      <c r="H59" s="55">
        <v>0.058823529411764705</v>
      </c>
      <c r="I59" s="54">
        <f t="shared" ref="I59:I66" si="4">236.168-(0.000158*C59)-(0.0543*D59)+(0.0252*E59)+(0.0115*F59)+(7.748*G59)+(8.661*H59)</f>
        <v>243.1436566</v>
      </c>
      <c r="V59" s="40">
        <v>1983.0</v>
      </c>
      <c r="W59" s="43"/>
      <c r="Y59" s="43">
        <v>242.3</v>
      </c>
      <c r="Z59" s="111"/>
      <c r="AA59" s="111"/>
      <c r="AB59" s="54">
        <v>243.14365660147692</v>
      </c>
    </row>
    <row r="60" ht="12.75" customHeight="1">
      <c r="A60" s="40">
        <v>1984.0</v>
      </c>
      <c r="B60" s="43">
        <v>243.5</v>
      </c>
      <c r="C60" s="44">
        <v>2886.2</v>
      </c>
      <c r="D60" s="60">
        <v>57.56847134687459</v>
      </c>
      <c r="E60" s="42">
        <v>22.251880637464264</v>
      </c>
      <c r="F60" s="44">
        <v>280.5</v>
      </c>
      <c r="G60" s="43">
        <v>0.81</v>
      </c>
      <c r="H60" s="55">
        <v>0.028985507246376812</v>
      </c>
      <c r="I60" s="54">
        <f t="shared" si="4"/>
        <v>242.8994333</v>
      </c>
      <c r="V60" s="40">
        <v>1984.0</v>
      </c>
      <c r="W60" s="43">
        <v>243.5</v>
      </c>
      <c r="X60" s="111"/>
      <c r="Y60" s="43"/>
      <c r="Z60" s="44">
        <v>242.89943327618968</v>
      </c>
      <c r="AA60" s="111"/>
      <c r="AB60" s="47"/>
    </row>
    <row r="61" ht="12.75" customHeight="1">
      <c r="A61" s="40">
        <v>1985.0</v>
      </c>
      <c r="B61" s="43">
        <v>243.5</v>
      </c>
      <c r="C61" s="44">
        <v>5276.9</v>
      </c>
      <c r="D61" s="60">
        <v>116.95416897505248</v>
      </c>
      <c r="E61" s="42">
        <v>89.25476550723049</v>
      </c>
      <c r="F61" s="44">
        <v>425.5</v>
      </c>
      <c r="G61" s="43">
        <v>0.73</v>
      </c>
      <c r="H61" s="55">
        <v>0.1</v>
      </c>
      <c r="I61" s="54">
        <f t="shared" si="4"/>
        <v>242.6482485</v>
      </c>
      <c r="V61" s="40">
        <v>1985.0</v>
      </c>
      <c r="W61" s="43"/>
      <c r="Y61" s="43">
        <v>243.5</v>
      </c>
      <c r="Z61" s="111"/>
      <c r="AA61" s="111"/>
      <c r="AB61" s="54">
        <v>242.64824851543685</v>
      </c>
    </row>
    <row r="62" ht="12.75" customHeight="1">
      <c r="A62" s="40">
        <v>1986.0</v>
      </c>
      <c r="B62" s="44">
        <v>244.0</v>
      </c>
      <c r="C62" s="44">
        <v>3424.1</v>
      </c>
      <c r="D62" s="60">
        <v>49.94999573448003</v>
      </c>
      <c r="E62" s="42">
        <v>26.570971663504746</v>
      </c>
      <c r="F62" s="44">
        <v>262.0</v>
      </c>
      <c r="G62" s="43">
        <v>1.05</v>
      </c>
      <c r="H62" s="55">
        <v>0.06521739130434782</v>
      </c>
      <c r="I62" s="54">
        <f t="shared" si="4"/>
        <v>245.2975437</v>
      </c>
      <c r="V62" s="40">
        <v>1986.0</v>
      </c>
      <c r="W62" s="44">
        <v>244.0</v>
      </c>
      <c r="X62" s="111"/>
      <c r="Z62" s="44">
        <v>245.29754374362503</v>
      </c>
      <c r="AA62" s="111"/>
      <c r="AB62" s="54"/>
    </row>
    <row r="63" ht="12.75" customHeight="1">
      <c r="A63" s="40">
        <v>1987.0</v>
      </c>
      <c r="B63" s="43">
        <v>245.1</v>
      </c>
      <c r="C63" s="44">
        <v>2069.6</v>
      </c>
      <c r="D63" s="60">
        <v>55.843051617392</v>
      </c>
      <c r="E63" s="42">
        <v>62.75995544714558</v>
      </c>
      <c r="F63" s="44">
        <v>258.0</v>
      </c>
      <c r="G63" s="43">
        <v>0.87</v>
      </c>
      <c r="H63" s="55">
        <v>0.08333333333333333</v>
      </c>
      <c r="I63" s="54">
        <f t="shared" si="4"/>
        <v>244.8197864</v>
      </c>
      <c r="V63" s="40">
        <v>1987.0</v>
      </c>
      <c r="W63" s="43">
        <v>245.1</v>
      </c>
      <c r="X63" s="111"/>
      <c r="Y63" s="43"/>
      <c r="Z63" s="44">
        <v>244.81978637444368</v>
      </c>
      <c r="AA63" s="111"/>
      <c r="AB63" s="47"/>
    </row>
    <row r="64" ht="12.75" customHeight="1">
      <c r="A64" s="40">
        <v>1988.0</v>
      </c>
      <c r="B64" s="43">
        <v>244.5</v>
      </c>
      <c r="C64" s="44">
        <v>1309.0</v>
      </c>
      <c r="D64" s="60">
        <v>41.65687636615885</v>
      </c>
      <c r="E64" s="42">
        <v>15.761722526403974</v>
      </c>
      <c r="F64" s="44">
        <v>249.9</v>
      </c>
      <c r="G64" s="43">
        <v>0.66</v>
      </c>
      <c r="H64" s="55">
        <v>0.13333333333333333</v>
      </c>
      <c r="I64" s="54">
        <f t="shared" si="4"/>
        <v>243.238735</v>
      </c>
      <c r="V64" s="40">
        <v>1988.0</v>
      </c>
      <c r="W64" s="43">
        <v>244.5</v>
      </c>
      <c r="X64" s="111"/>
      <c r="Y64" s="44"/>
      <c r="Z64" s="44">
        <v>243.23873502098297</v>
      </c>
      <c r="AA64" s="111"/>
      <c r="AB64" s="54"/>
    </row>
    <row r="65" ht="12.75" customHeight="1">
      <c r="A65" s="40">
        <v>1989.0</v>
      </c>
      <c r="B65" s="43">
        <v>243.1</v>
      </c>
      <c r="C65" s="44">
        <v>2282.3</v>
      </c>
      <c r="D65" s="60">
        <v>67.51267074402229</v>
      </c>
      <c r="E65" s="42">
        <v>82.89592827753961</v>
      </c>
      <c r="F65" s="44">
        <v>347.5</v>
      </c>
      <c r="G65" s="43">
        <v>0.62</v>
      </c>
      <c r="H65" s="55">
        <v>0.022222222222222223</v>
      </c>
      <c r="I65" s="54">
        <f t="shared" si="4"/>
        <v>243.2229126</v>
      </c>
      <c r="V65" s="40">
        <v>1989.0</v>
      </c>
      <c r="W65" s="111"/>
      <c r="X65" s="43">
        <v>243.1</v>
      </c>
      <c r="Y65" s="44"/>
      <c r="Z65" s="44"/>
      <c r="AA65" s="44">
        <v>243.22291263786025</v>
      </c>
      <c r="AB65" s="54"/>
    </row>
    <row r="66" ht="12.75" customHeight="1">
      <c r="A66" s="40">
        <v>1990.0</v>
      </c>
      <c r="B66" s="44">
        <v>243.0</v>
      </c>
      <c r="C66" s="44">
        <v>3425.5</v>
      </c>
      <c r="D66" s="60">
        <v>61.32540712523774</v>
      </c>
      <c r="E66" s="42">
        <v>36.0769076874203</v>
      </c>
      <c r="F66" s="44">
        <v>382.9</v>
      </c>
      <c r="G66" s="43">
        <v>0.63</v>
      </c>
      <c r="H66" s="55">
        <v>0.027522935779816512</v>
      </c>
      <c r="I66" s="54">
        <f t="shared" si="4"/>
        <v>242.7289056</v>
      </c>
      <c r="V66" s="40">
        <v>1990.0</v>
      </c>
      <c r="W66" s="43"/>
      <c r="X66" s="44">
        <v>243.0</v>
      </c>
      <c r="Y66" s="43"/>
      <c r="Z66" s="43"/>
      <c r="AA66" s="44">
        <v>242.72890561361157</v>
      </c>
      <c r="AB66" s="47"/>
    </row>
    <row r="67" ht="12.75" customHeight="1">
      <c r="A67" s="40">
        <v>1991.0</v>
      </c>
      <c r="B67" s="43"/>
      <c r="C67" s="44">
        <v>2535.3</v>
      </c>
      <c r="D67" s="60">
        <v>73.48175223458145</v>
      </c>
      <c r="E67" s="42">
        <v>82.85929101361829</v>
      </c>
      <c r="F67" s="44">
        <v>289.0</v>
      </c>
      <c r="G67" s="43">
        <v>0.77</v>
      </c>
      <c r="H67" s="55">
        <v>0.1724137931034483</v>
      </c>
      <c r="I67" s="54"/>
      <c r="V67" s="40">
        <v>1991.0</v>
      </c>
      <c r="W67" s="111"/>
      <c r="X67" s="43"/>
      <c r="Y67" s="43"/>
      <c r="Z67" s="43"/>
      <c r="AA67" s="44"/>
      <c r="AB67" s="47"/>
    </row>
    <row r="68" ht="12.75" customHeight="1">
      <c r="A68" s="40">
        <v>1992.0</v>
      </c>
      <c r="B68" s="43">
        <v>241.4</v>
      </c>
      <c r="C68" s="44">
        <v>2835.7</v>
      </c>
      <c r="D68" s="60">
        <v>92.31355146407608</v>
      </c>
      <c r="E68" s="42">
        <v>9.438083116416838</v>
      </c>
      <c r="F68" s="44">
        <v>463.2</v>
      </c>
      <c r="G68" s="43">
        <v>0.75</v>
      </c>
      <c r="H68" s="55">
        <v>0.016129032258064516</v>
      </c>
      <c r="I68" s="54">
        <f>236.168-(0.000158*C68)-(0.0543*D68)+(0.0252*E68)+(0.0115*F68)+(7.748*G68)+(8.661*H68)</f>
        <v>242.2226668</v>
      </c>
      <c r="V68" s="40">
        <v>1992.0</v>
      </c>
      <c r="W68" s="43"/>
      <c r="X68" s="43"/>
      <c r="Y68" s="43">
        <v>241.4</v>
      </c>
      <c r="Z68" s="43"/>
      <c r="AA68" s="111"/>
      <c r="AB68" s="54">
        <v>242.22266679842147</v>
      </c>
    </row>
    <row r="69" ht="12.75" customHeight="1">
      <c r="A69" s="40">
        <v>1993.0</v>
      </c>
      <c r="B69" s="43"/>
      <c r="C69" s="44">
        <v>3083.6</v>
      </c>
      <c r="D69" s="60">
        <v>49.92933010202556</v>
      </c>
      <c r="E69" s="42">
        <v>19.715405559046165</v>
      </c>
      <c r="F69" s="44">
        <v>295.3</v>
      </c>
      <c r="G69" s="43">
        <v>0.82</v>
      </c>
      <c r="H69" s="55">
        <v>0.031578947368421054</v>
      </c>
      <c r="I69" s="54"/>
      <c r="V69" s="40">
        <v>1993.0</v>
      </c>
      <c r="W69" s="43"/>
      <c r="X69" s="43"/>
      <c r="Y69" s="43"/>
      <c r="Z69" s="43"/>
      <c r="AA69" s="44"/>
      <c r="AB69" s="47"/>
    </row>
    <row r="70" ht="12.75" customHeight="1">
      <c r="A70" s="40">
        <v>1994.0</v>
      </c>
      <c r="B70" s="44">
        <v>244.0</v>
      </c>
      <c r="C70" s="44"/>
      <c r="D70" s="60">
        <v>129.4921162074021</v>
      </c>
      <c r="E70" s="42">
        <v>111.67450557998983</v>
      </c>
      <c r="F70" s="44">
        <v>299.1</v>
      </c>
      <c r="G70" s="43">
        <v>0.68</v>
      </c>
      <c r="H70" s="55">
        <v>0.12244897959183672</v>
      </c>
      <c r="I70" s="54"/>
      <c r="V70" s="40">
        <v>1994.0</v>
      </c>
      <c r="W70" s="111"/>
      <c r="X70" s="43"/>
      <c r="Y70" s="44">
        <v>244.0</v>
      </c>
      <c r="Z70" s="43"/>
      <c r="AA70" s="44"/>
      <c r="AB70" s="47"/>
    </row>
    <row r="71" ht="12.75" customHeight="1">
      <c r="A71" s="40">
        <v>1995.0</v>
      </c>
      <c r="B71" s="43"/>
      <c r="C71" s="44">
        <v>1420.4</v>
      </c>
      <c r="D71" s="60">
        <v>58.02695748436706</v>
      </c>
      <c r="E71" s="42">
        <v>32.632737934954974</v>
      </c>
      <c r="F71" s="44">
        <v>228.8</v>
      </c>
      <c r="G71" s="43">
        <v>0.85</v>
      </c>
      <c r="H71" s="55">
        <v>0.17647058823529413</v>
      </c>
      <c r="I71" s="54"/>
      <c r="V71" s="40">
        <v>1995.0</v>
      </c>
      <c r="W71" s="111"/>
      <c r="X71" s="43"/>
      <c r="Y71" s="43"/>
      <c r="Z71" s="43"/>
      <c r="AA71" s="44"/>
      <c r="AB71" s="47"/>
    </row>
    <row r="72" ht="12.75" customHeight="1">
      <c r="A72" s="40">
        <v>1996.0</v>
      </c>
      <c r="B72" s="43">
        <v>245.9</v>
      </c>
      <c r="C72" s="44">
        <v>2265.9</v>
      </c>
      <c r="D72" s="60">
        <v>107.26682224815247</v>
      </c>
      <c r="E72" s="42">
        <v>80.80579241839452</v>
      </c>
      <c r="F72" s="44">
        <v>365.0</v>
      </c>
      <c r="G72" s="43">
        <v>0.73</v>
      </c>
      <c r="H72" s="55">
        <v>0.5</v>
      </c>
      <c r="I72" s="54">
        <f>236.168-(0.000158*C72)-(0.0543*D72)+(0.0252*E72)+(0.0115*F72)+(7.748*G72)+(8.661*H72)</f>
        <v>246.2057453</v>
      </c>
      <c r="V72" s="40">
        <v>1996.0</v>
      </c>
      <c r="W72" s="43">
        <v>245.9</v>
      </c>
      <c r="X72" s="43"/>
      <c r="Y72" s="43"/>
      <c r="Z72" s="44">
        <v>246.20574532086886</v>
      </c>
      <c r="AA72" s="111"/>
      <c r="AB72" s="47"/>
    </row>
    <row r="73" ht="12.75" customHeight="1">
      <c r="A73" s="40">
        <v>1997.0</v>
      </c>
      <c r="B73" s="44">
        <v>247.0</v>
      </c>
      <c r="C73" s="44">
        <v>1233.0</v>
      </c>
      <c r="D73" s="60">
        <v>117.0147204021183</v>
      </c>
      <c r="E73" s="42">
        <v>128.02719684049907</v>
      </c>
      <c r="F73" s="44">
        <v>460.1</v>
      </c>
      <c r="G73" s="43">
        <v>0.77</v>
      </c>
      <c r="H73" s="55"/>
      <c r="I73" s="54"/>
      <c r="V73" s="40">
        <v>1997.0</v>
      </c>
      <c r="W73" s="44">
        <v>247.0</v>
      </c>
      <c r="X73" s="111"/>
      <c r="Y73" s="43"/>
      <c r="Z73" s="44"/>
      <c r="AA73" s="44"/>
      <c r="AB73" s="47"/>
    </row>
    <row r="74" ht="12.75" customHeight="1">
      <c r="A74" s="40">
        <v>1998.0</v>
      </c>
      <c r="B74" s="43"/>
      <c r="C74" s="44">
        <v>2890.4</v>
      </c>
      <c r="D74" s="60">
        <v>35.866708553989774</v>
      </c>
      <c r="E74" s="42">
        <v>9.7024803279179</v>
      </c>
      <c r="F74" s="44">
        <v>378.9</v>
      </c>
      <c r="G74" s="43">
        <v>0.58</v>
      </c>
      <c r="H74" s="55">
        <v>0.05</v>
      </c>
      <c r="I74" s="54"/>
      <c r="V74" s="40">
        <v>1998.0</v>
      </c>
      <c r="W74" s="43"/>
      <c r="X74" s="43"/>
      <c r="Y74" s="43"/>
      <c r="Z74" s="43"/>
      <c r="AA74" s="44"/>
      <c r="AB74" s="47"/>
    </row>
    <row r="75" ht="12.75" customHeight="1">
      <c r="A75" s="40">
        <v>1999.0</v>
      </c>
      <c r="B75" s="43">
        <v>240.4</v>
      </c>
      <c r="C75" s="44">
        <v>3963.4</v>
      </c>
      <c r="D75" s="60">
        <v>107.98100110702212</v>
      </c>
      <c r="E75" s="42">
        <v>85.87379947940043</v>
      </c>
      <c r="F75" s="44">
        <v>162.9</v>
      </c>
      <c r="G75" s="43">
        <v>0.81</v>
      </c>
      <c r="H75" s="55">
        <v>0.045454545454545456</v>
      </c>
      <c r="I75" s="54">
        <f>236.168-(0.000158*C75)-(0.0543*D75)+(0.0252*E75)+(0.0115*F75)+(7.748*G75)+(8.661*H75)</f>
        <v>240.385346</v>
      </c>
      <c r="V75" s="40">
        <v>1999.0</v>
      </c>
      <c r="W75" s="111"/>
      <c r="X75" s="111"/>
      <c r="Y75" s="43">
        <v>240.4</v>
      </c>
      <c r="Z75" s="43"/>
      <c r="AA75" s="111"/>
      <c r="AB75" s="54">
        <v>240.38534600495137</v>
      </c>
    </row>
    <row r="76" ht="12.75" customHeight="1">
      <c r="A76" s="40">
        <v>2000.0</v>
      </c>
      <c r="B76" s="44">
        <v>240.556</v>
      </c>
      <c r="C76" s="44"/>
      <c r="D76" s="60">
        <v>33.9463543069144</v>
      </c>
      <c r="E76" s="42">
        <v>15.785447147174102</v>
      </c>
      <c r="F76" s="44">
        <v>249.4</v>
      </c>
      <c r="G76" s="43">
        <v>0.68</v>
      </c>
      <c r="H76" s="55">
        <v>0.05454545454545454</v>
      </c>
      <c r="I76" s="54"/>
      <c r="V76" s="40">
        <v>2000.0</v>
      </c>
      <c r="W76" s="111"/>
      <c r="X76" s="111"/>
      <c r="Y76" s="44">
        <v>240.556</v>
      </c>
      <c r="Z76" s="111"/>
      <c r="AA76" s="44"/>
      <c r="AB76" s="54"/>
    </row>
    <row r="77" ht="13.5" customHeight="1">
      <c r="A77" s="74">
        <v>2001.0</v>
      </c>
      <c r="B77" s="79">
        <v>240.92</v>
      </c>
      <c r="C77" s="79">
        <v>3995.7</v>
      </c>
      <c r="D77" s="124">
        <v>25.425545283188224</v>
      </c>
      <c r="E77" s="125">
        <v>4.264099572150914</v>
      </c>
      <c r="F77" s="79">
        <v>373.3</v>
      </c>
      <c r="G77" s="75">
        <v>0.67</v>
      </c>
      <c r="H77" s="121"/>
      <c r="I77" s="81"/>
      <c r="V77" s="74">
        <v>2001.0</v>
      </c>
      <c r="W77" s="121"/>
      <c r="X77" s="121"/>
      <c r="Y77" s="79">
        <v>240.92</v>
      </c>
      <c r="Z77" s="121"/>
      <c r="AA77" s="79"/>
      <c r="AB77" s="81"/>
    </row>
    <row r="78" ht="13.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6">
    <mergeCell ref="U2:U3"/>
    <mergeCell ref="V2:Y2"/>
    <mergeCell ref="Z2:AC2"/>
    <mergeCell ref="I4:I5"/>
    <mergeCell ref="S6:T6"/>
    <mergeCell ref="S7:T7"/>
    <mergeCell ref="S10:T10"/>
    <mergeCell ref="S49:T49"/>
    <mergeCell ref="S53:T53"/>
    <mergeCell ref="E4:F4"/>
    <mergeCell ref="D46:E46"/>
    <mergeCell ref="H46:H47"/>
    <mergeCell ref="V46:V47"/>
    <mergeCell ref="W46:Y46"/>
    <mergeCell ref="Z46:AB46"/>
    <mergeCell ref="S48:T48"/>
  </mergeCells>
  <printOptions/>
  <pageMargins bottom="0.75" footer="0.0" header="0.0" left="0.7" right="0.7" top="0.75"/>
  <pageSetup orientation="landscape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43"/>
    <col customWidth="1" min="3" max="5" width="8.0"/>
    <col customWidth="1" min="6" max="6" width="14.57"/>
    <col customWidth="1" min="7" max="7" width="10.0"/>
    <col customWidth="1" min="8" max="9" width="8.0"/>
    <col customWidth="1" min="10" max="10" width="14.57"/>
    <col customWidth="1" min="11" max="19" width="8.0"/>
    <col customWidth="1" min="20" max="20" width="10.43"/>
    <col customWidth="1" min="21" max="24" width="8.0"/>
    <col customWidth="1" min="25" max="25" width="13.57"/>
    <col customWidth="1" min="26" max="27" width="8.0"/>
    <col customWidth="1" min="28" max="28" width="14.0"/>
  </cols>
  <sheetData>
    <row r="1" ht="16.5" customHeight="1">
      <c r="A1" s="85" t="s">
        <v>209</v>
      </c>
    </row>
    <row r="2" ht="15.0" customHeight="1">
      <c r="A2" s="85" t="s">
        <v>210</v>
      </c>
      <c r="V2" s="86" t="s">
        <v>8</v>
      </c>
      <c r="W2" s="128" t="s">
        <v>211</v>
      </c>
      <c r="X2" s="88"/>
      <c r="Y2" s="127"/>
      <c r="Z2" s="128" t="s">
        <v>212</v>
      </c>
      <c r="AA2" s="88"/>
      <c r="AB2" s="127"/>
    </row>
    <row r="3" ht="13.5" customHeight="1">
      <c r="V3" s="90"/>
      <c r="W3" s="91" t="s">
        <v>177</v>
      </c>
      <c r="X3" s="92" t="s">
        <v>178</v>
      </c>
      <c r="Y3" s="93" t="s">
        <v>179</v>
      </c>
      <c r="Z3" s="93" t="s">
        <v>177</v>
      </c>
      <c r="AA3" s="92" t="s">
        <v>178</v>
      </c>
      <c r="AB3" s="129" t="s">
        <v>179</v>
      </c>
    </row>
    <row r="4" ht="15.0" customHeight="1">
      <c r="A4" s="3" t="s">
        <v>8</v>
      </c>
      <c r="B4" s="11" t="s">
        <v>213</v>
      </c>
      <c r="C4" s="11" t="s">
        <v>35</v>
      </c>
      <c r="D4" s="7" t="s">
        <v>31</v>
      </c>
      <c r="E4" s="9"/>
      <c r="F4" s="11" t="s">
        <v>32</v>
      </c>
      <c r="G4" s="11" t="s">
        <v>214</v>
      </c>
      <c r="H4" s="11" t="s">
        <v>215</v>
      </c>
      <c r="I4" s="96" t="s">
        <v>216</v>
      </c>
      <c r="J4" s="97" t="s">
        <v>217</v>
      </c>
      <c r="V4" s="98">
        <v>1972.0</v>
      </c>
      <c r="W4" s="101">
        <v>244.7</v>
      </c>
      <c r="X4" s="100"/>
      <c r="Y4" s="99"/>
      <c r="Z4" s="101"/>
      <c r="AA4" s="101"/>
      <c r="AB4" s="39"/>
    </row>
    <row r="5" ht="14.25" customHeight="1">
      <c r="A5" s="24"/>
      <c r="B5" s="25" t="s">
        <v>45</v>
      </c>
      <c r="C5" s="25" t="s">
        <v>218</v>
      </c>
      <c r="D5" s="104">
        <v>37316.0</v>
      </c>
      <c r="E5" s="104">
        <v>37347.0</v>
      </c>
      <c r="F5" s="25" t="s">
        <v>55</v>
      </c>
      <c r="G5" s="25" t="s">
        <v>50</v>
      </c>
      <c r="H5" s="25" t="s">
        <v>51</v>
      </c>
      <c r="I5" s="105"/>
      <c r="J5" s="106" t="s">
        <v>188</v>
      </c>
      <c r="S5" s="14" t="s">
        <v>219</v>
      </c>
      <c r="V5" s="40">
        <v>1973.0</v>
      </c>
      <c r="W5" s="44"/>
      <c r="X5" s="44">
        <v>240.5</v>
      </c>
      <c r="Y5" s="44"/>
      <c r="Z5" s="44"/>
      <c r="AA5" s="44"/>
      <c r="AB5" s="54"/>
    </row>
    <row r="6" ht="14.25" customHeight="1">
      <c r="A6" s="40">
        <v>1972.0</v>
      </c>
      <c r="B6" s="44">
        <v>244.7</v>
      </c>
      <c r="C6" s="44">
        <v>1834.4</v>
      </c>
      <c r="D6" s="43"/>
      <c r="E6" s="43"/>
      <c r="F6" s="17"/>
      <c r="G6" s="130"/>
      <c r="H6" s="43"/>
      <c r="I6" s="100"/>
      <c r="J6" s="109"/>
      <c r="S6" s="14" t="s">
        <v>220</v>
      </c>
      <c r="V6" s="40">
        <v>1974.0</v>
      </c>
      <c r="W6" s="111"/>
      <c r="X6" s="111"/>
      <c r="Y6" s="131">
        <v>241.4</v>
      </c>
      <c r="Z6" s="43"/>
      <c r="AA6" s="111"/>
      <c r="AB6" s="54">
        <v>242.51576636146487</v>
      </c>
    </row>
    <row r="7" ht="12.75" customHeight="1">
      <c r="A7" s="40">
        <v>1973.0</v>
      </c>
      <c r="B7" s="44">
        <v>240.5</v>
      </c>
      <c r="C7" s="44">
        <v>3580.7</v>
      </c>
      <c r="D7" s="56"/>
      <c r="E7" s="43"/>
      <c r="F7" s="44">
        <v>315.1</v>
      </c>
      <c r="G7" s="43">
        <v>240.2</v>
      </c>
      <c r="H7" s="43">
        <v>1.62</v>
      </c>
      <c r="I7" s="55">
        <v>0.06542056074766354</v>
      </c>
      <c r="J7" s="54"/>
      <c r="V7" s="40">
        <v>1975.0</v>
      </c>
      <c r="W7" s="43"/>
      <c r="X7" s="131">
        <v>239.7</v>
      </c>
      <c r="Y7" s="43"/>
      <c r="Z7" s="43"/>
      <c r="AA7" s="44">
        <v>239.437086118545</v>
      </c>
      <c r="AB7" s="47"/>
    </row>
    <row r="8" ht="12.75" customHeight="1">
      <c r="A8" s="40">
        <v>1974.0</v>
      </c>
      <c r="B8" s="44">
        <v>241.4</v>
      </c>
      <c r="C8" s="44">
        <v>2079.2</v>
      </c>
      <c r="D8" s="60">
        <v>128.5723102055471</v>
      </c>
      <c r="E8" s="42">
        <v>162.01541639247608</v>
      </c>
      <c r="F8" s="44">
        <v>520.2</v>
      </c>
      <c r="G8" s="43">
        <v>239.5</v>
      </c>
      <c r="H8" s="43">
        <v>0.61</v>
      </c>
      <c r="I8" s="55">
        <v>0.4</v>
      </c>
      <c r="J8" s="54">
        <f t="shared" ref="J8:J15" si="1">-40.665-(0.000421*C8)-(0.00309*D8)+(0.00679*F8)+(1.147*G8)+(7.314*H8)+(4.383*I8)</f>
        <v>242.5157664</v>
      </c>
      <c r="V8" s="40">
        <v>1976.0</v>
      </c>
      <c r="W8" s="111"/>
      <c r="X8" s="131">
        <v>242.4</v>
      </c>
      <c r="Y8" s="43"/>
      <c r="Z8" s="43"/>
      <c r="AA8" s="44">
        <v>241.88871778194994</v>
      </c>
      <c r="AB8" s="47"/>
    </row>
    <row r="9" ht="12.75" customHeight="1">
      <c r="A9" s="40">
        <v>1975.0</v>
      </c>
      <c r="B9" s="44">
        <v>239.7</v>
      </c>
      <c r="C9" s="44">
        <v>2762.6</v>
      </c>
      <c r="D9" s="60">
        <v>66.33447619902464</v>
      </c>
      <c r="E9" s="42"/>
      <c r="F9" s="44">
        <v>329.2</v>
      </c>
      <c r="G9" s="43">
        <v>239.2</v>
      </c>
      <c r="H9" s="43">
        <v>0.61</v>
      </c>
      <c r="I9" s="55">
        <v>0.09375</v>
      </c>
      <c r="J9" s="54">
        <f t="shared" si="1"/>
        <v>239.4370861</v>
      </c>
      <c r="V9" s="40">
        <v>1977.0</v>
      </c>
      <c r="W9" s="131">
        <v>244.2</v>
      </c>
      <c r="X9" s="111"/>
      <c r="Y9" s="43"/>
      <c r="Z9" s="44">
        <v>242.3762048612334</v>
      </c>
      <c r="AA9" s="111"/>
      <c r="AB9" s="47"/>
    </row>
    <row r="10" ht="12.75" customHeight="1">
      <c r="A10" s="40">
        <v>1976.0</v>
      </c>
      <c r="B10" s="44">
        <v>242.4</v>
      </c>
      <c r="C10" s="44">
        <v>2878.3</v>
      </c>
      <c r="D10" s="60">
        <v>75.59727837579848</v>
      </c>
      <c r="E10" s="42"/>
      <c r="F10" s="44">
        <v>468.2</v>
      </c>
      <c r="G10" s="43">
        <v>239.1</v>
      </c>
      <c r="H10" s="43">
        <v>0.82</v>
      </c>
      <c r="I10" s="55">
        <v>0.13114754098360656</v>
      </c>
      <c r="J10" s="54">
        <f t="shared" si="1"/>
        <v>241.8887178</v>
      </c>
      <c r="S10" s="14" t="s">
        <v>191</v>
      </c>
      <c r="V10" s="40">
        <v>1978.0</v>
      </c>
      <c r="W10" s="44">
        <v>240.6</v>
      </c>
      <c r="X10" s="111"/>
      <c r="Y10" s="43"/>
      <c r="Z10" s="44">
        <v>240.75212189058212</v>
      </c>
      <c r="AA10" s="111"/>
      <c r="AB10" s="47"/>
    </row>
    <row r="11" ht="12.75" customHeight="1">
      <c r="A11" s="40">
        <v>1977.0</v>
      </c>
      <c r="B11" s="44">
        <v>244.2</v>
      </c>
      <c r="C11" s="44">
        <v>1419.7</v>
      </c>
      <c r="D11" s="60">
        <v>69.2503549065924</v>
      </c>
      <c r="E11" s="42">
        <v>66.62436868473368</v>
      </c>
      <c r="F11" s="44">
        <v>438.1</v>
      </c>
      <c r="G11" s="43">
        <v>238.8</v>
      </c>
      <c r="H11" s="43">
        <v>0.88</v>
      </c>
      <c r="I11" s="55">
        <v>0.12280701754385964</v>
      </c>
      <c r="J11" s="54">
        <f t="shared" si="1"/>
        <v>242.3762049</v>
      </c>
      <c r="S11" s="14" t="s">
        <v>192</v>
      </c>
      <c r="T11" s="14" t="s">
        <v>193</v>
      </c>
      <c r="V11" s="40">
        <v>1979.0</v>
      </c>
      <c r="W11" s="131">
        <v>244.9</v>
      </c>
      <c r="X11" s="111"/>
      <c r="Y11" s="43"/>
      <c r="Z11" s="44">
        <v>244.25244527432906</v>
      </c>
      <c r="AA11" s="111"/>
      <c r="AB11" s="47"/>
    </row>
    <row r="12" ht="12.75" customHeight="1">
      <c r="A12" s="40">
        <v>1978.0</v>
      </c>
      <c r="B12" s="44">
        <v>240.6</v>
      </c>
      <c r="C12" s="44">
        <v>2598.2</v>
      </c>
      <c r="D12" s="60">
        <v>76.56609797773841</v>
      </c>
      <c r="E12" s="42">
        <v>27.19010110227057</v>
      </c>
      <c r="F12" s="44">
        <v>280.0</v>
      </c>
      <c r="G12" s="43">
        <v>239.1</v>
      </c>
      <c r="H12" s="43">
        <v>0.88</v>
      </c>
      <c r="I12" s="55">
        <v>0.037037037037037035</v>
      </c>
      <c r="J12" s="54">
        <f t="shared" si="1"/>
        <v>240.7521219</v>
      </c>
      <c r="S12" s="1">
        <v>236.0</v>
      </c>
      <c r="T12" s="1">
        <v>236.0</v>
      </c>
      <c r="V12" s="40">
        <v>1980.0</v>
      </c>
      <c r="W12" s="43"/>
      <c r="X12" s="44">
        <v>240.7</v>
      </c>
      <c r="Y12" s="43"/>
      <c r="Z12" s="43"/>
      <c r="AA12" s="44">
        <v>239.49837707138357</v>
      </c>
      <c r="AB12" s="47"/>
    </row>
    <row r="13" ht="12.75" customHeight="1">
      <c r="A13" s="40">
        <v>1979.0</v>
      </c>
      <c r="B13" s="44">
        <v>244.9</v>
      </c>
      <c r="C13" s="44">
        <v>1039.5</v>
      </c>
      <c r="D13" s="60">
        <v>89.7434387284484</v>
      </c>
      <c r="E13" s="42">
        <v>38.435982857385724</v>
      </c>
      <c r="F13" s="44">
        <v>345.8</v>
      </c>
      <c r="G13" s="43">
        <v>239.2</v>
      </c>
      <c r="H13" s="66">
        <v>1.1</v>
      </c>
      <c r="I13" s="55">
        <v>0.2</v>
      </c>
      <c r="J13" s="54">
        <f t="shared" si="1"/>
        <v>244.2524453</v>
      </c>
      <c r="S13" s="1">
        <v>246.0</v>
      </c>
      <c r="T13" s="1">
        <v>246.0</v>
      </c>
      <c r="V13" s="40">
        <v>1981.0</v>
      </c>
      <c r="W13" s="43"/>
      <c r="X13" s="131">
        <v>240.7</v>
      </c>
      <c r="Y13" s="43"/>
      <c r="Z13" s="43"/>
      <c r="AA13" s="44">
        <v>240.61867479436728</v>
      </c>
      <c r="AB13" s="47"/>
    </row>
    <row r="14" ht="12.75" customHeight="1">
      <c r="A14" s="40">
        <v>1980.0</v>
      </c>
      <c r="B14" s="44">
        <v>240.7</v>
      </c>
      <c r="C14" s="44">
        <v>2770.8</v>
      </c>
      <c r="D14" s="60">
        <v>63.1633316032842</v>
      </c>
      <c r="E14" s="42">
        <v>82.53521360598218</v>
      </c>
      <c r="F14" s="44">
        <v>335.2</v>
      </c>
      <c r="G14" s="43">
        <v>238.7</v>
      </c>
      <c r="H14" s="43">
        <v>0.69</v>
      </c>
      <c r="I14" s="55">
        <v>0.09433962264150944</v>
      </c>
      <c r="J14" s="54">
        <f t="shared" si="1"/>
        <v>239.4983771</v>
      </c>
      <c r="V14" s="40">
        <v>1982.0</v>
      </c>
      <c r="W14" s="131">
        <v>238.9</v>
      </c>
      <c r="X14" s="111"/>
      <c r="Y14" s="43"/>
      <c r="Z14" s="44"/>
      <c r="AA14" s="44"/>
      <c r="AB14" s="47"/>
    </row>
    <row r="15" ht="12.75" customHeight="1">
      <c r="A15" s="40">
        <v>1981.0</v>
      </c>
      <c r="B15" s="44">
        <v>240.7</v>
      </c>
      <c r="C15" s="44">
        <v>1297.9</v>
      </c>
      <c r="D15" s="60">
        <v>54.119412167908024</v>
      </c>
      <c r="E15" s="42">
        <v>10.90290685085542</v>
      </c>
      <c r="F15" s="44">
        <v>380.1</v>
      </c>
      <c r="G15" s="43">
        <v>238.5</v>
      </c>
      <c r="H15" s="43">
        <v>0.75</v>
      </c>
      <c r="I15" s="55">
        <v>0.0847457627118644</v>
      </c>
      <c r="J15" s="54">
        <f t="shared" si="1"/>
        <v>240.6186748</v>
      </c>
      <c r="V15" s="40">
        <v>1983.0</v>
      </c>
      <c r="W15" s="43"/>
      <c r="X15" s="111"/>
      <c r="Y15" s="44">
        <v>239.6</v>
      </c>
      <c r="Z15" s="111"/>
      <c r="AA15" s="111"/>
      <c r="AB15" s="54">
        <v>238.78967044859309</v>
      </c>
    </row>
    <row r="16" ht="12.75" customHeight="1">
      <c r="A16" s="40">
        <v>1982.0</v>
      </c>
      <c r="B16" s="44">
        <v>238.9</v>
      </c>
      <c r="C16" s="44">
        <v>2313.2</v>
      </c>
      <c r="D16" s="60">
        <v>109.68613461383141</v>
      </c>
      <c r="E16" s="42">
        <v>141.07502594024837</v>
      </c>
      <c r="F16" s="44">
        <v>234.9</v>
      </c>
      <c r="G16" s="43">
        <v>237.8</v>
      </c>
      <c r="H16" s="43">
        <v>0.65</v>
      </c>
      <c r="I16" s="55"/>
      <c r="J16" s="54"/>
      <c r="V16" s="40">
        <v>1984.0</v>
      </c>
      <c r="W16" s="44">
        <v>240.9</v>
      </c>
      <c r="X16" s="111"/>
      <c r="Y16" s="43"/>
      <c r="Z16" s="44">
        <v>239.572201701799</v>
      </c>
      <c r="AA16" s="111"/>
      <c r="AB16" s="47"/>
    </row>
    <row r="17" ht="12.75" customHeight="1">
      <c r="A17" s="40">
        <v>1983.0</v>
      </c>
      <c r="B17" s="44">
        <v>239.6</v>
      </c>
      <c r="C17" s="44">
        <v>730.4</v>
      </c>
      <c r="D17" s="60">
        <v>38.72060867918479</v>
      </c>
      <c r="E17" s="42">
        <v>59.56342319529152</v>
      </c>
      <c r="F17" s="44">
        <v>260.8</v>
      </c>
      <c r="G17" s="43">
        <v>238.8</v>
      </c>
      <c r="H17" s="43">
        <v>0.54</v>
      </c>
      <c r="I17" s="55">
        <v>0.058823529411764705</v>
      </c>
      <c r="J17" s="54">
        <f t="shared" ref="J17:J27" si="2">-40.665-(0.000421*C17)-(0.00309*D17)+(0.00679*F17)+(1.147*G17)+(7.314*H17)+(4.383*I17)</f>
        <v>238.7896704</v>
      </c>
      <c r="V17" s="40">
        <v>1985.0</v>
      </c>
      <c r="W17" s="43"/>
      <c r="X17" s="111"/>
      <c r="Y17" s="131">
        <v>241.2</v>
      </c>
      <c r="Z17" s="111"/>
      <c r="AA17" s="111"/>
      <c r="AB17" s="54">
        <v>240.01050171786713</v>
      </c>
    </row>
    <row r="18" ht="12.75" customHeight="1">
      <c r="A18" s="40">
        <v>1984.0</v>
      </c>
      <c r="B18" s="44">
        <v>240.9</v>
      </c>
      <c r="C18" s="44">
        <v>2886.2</v>
      </c>
      <c r="D18" s="60">
        <v>57.56847134687459</v>
      </c>
      <c r="E18" s="42">
        <v>22.251880637464264</v>
      </c>
      <c r="F18" s="44">
        <v>280.5</v>
      </c>
      <c r="G18" s="43">
        <v>238.6</v>
      </c>
      <c r="H18" s="43">
        <v>0.81</v>
      </c>
      <c r="I18" s="55">
        <v>0.028985507246376812</v>
      </c>
      <c r="J18" s="54">
        <f t="shared" si="2"/>
        <v>239.5722017</v>
      </c>
      <c r="V18" s="40">
        <v>1986.0</v>
      </c>
      <c r="W18" s="44">
        <v>240.9</v>
      </c>
      <c r="X18" s="111"/>
      <c r="Y18" s="111"/>
      <c r="Z18" s="44">
        <v>241.50193623926742</v>
      </c>
      <c r="AA18" s="111"/>
      <c r="AB18" s="108"/>
    </row>
    <row r="19" ht="12.75" customHeight="1">
      <c r="A19" s="40">
        <v>1985.0</v>
      </c>
      <c r="B19" s="44">
        <v>241.2</v>
      </c>
      <c r="C19" s="44">
        <v>5276.9</v>
      </c>
      <c r="D19" s="60">
        <v>116.95416897505248</v>
      </c>
      <c r="E19" s="42">
        <v>89.25476550723049</v>
      </c>
      <c r="F19" s="44">
        <v>425.5</v>
      </c>
      <c r="G19" s="43">
        <v>239.4</v>
      </c>
      <c r="H19" s="43">
        <v>0.73</v>
      </c>
      <c r="I19" s="55">
        <v>0.1</v>
      </c>
      <c r="J19" s="54">
        <f t="shared" si="2"/>
        <v>240.0105017</v>
      </c>
      <c r="V19" s="40">
        <v>1987.0</v>
      </c>
      <c r="W19" s="132">
        <v>240.7</v>
      </c>
      <c r="X19" s="111"/>
      <c r="Y19" s="43"/>
      <c r="Z19" s="44">
        <v>241.24849337050227</v>
      </c>
      <c r="AA19" s="44"/>
      <c r="AB19" s="47"/>
    </row>
    <row r="20" ht="12.75" customHeight="1">
      <c r="A20" s="40">
        <v>1986.0</v>
      </c>
      <c r="B20" s="44">
        <v>240.9</v>
      </c>
      <c r="C20" s="44">
        <v>3424.1</v>
      </c>
      <c r="D20" s="60">
        <v>49.94999573448003</v>
      </c>
      <c r="E20" s="42">
        <v>26.570971663504746</v>
      </c>
      <c r="F20" s="44">
        <v>262.0</v>
      </c>
      <c r="G20" s="43">
        <v>238.9</v>
      </c>
      <c r="H20" s="43">
        <v>1.05</v>
      </c>
      <c r="I20" s="55">
        <v>0.06521739130434782</v>
      </c>
      <c r="J20" s="54">
        <f t="shared" si="2"/>
        <v>241.5019362</v>
      </c>
      <c r="V20" s="40">
        <v>1988.0</v>
      </c>
      <c r="W20" s="132">
        <v>240.6</v>
      </c>
      <c r="X20" s="111"/>
      <c r="Y20" s="44"/>
      <c r="Z20" s="44">
        <v>239.6672522520286</v>
      </c>
      <c r="AA20" s="44"/>
      <c r="AB20" s="54"/>
    </row>
    <row r="21" ht="12.75" customHeight="1">
      <c r="A21" s="40">
        <v>1987.0</v>
      </c>
      <c r="B21" s="43">
        <v>240.7</v>
      </c>
      <c r="C21" s="44">
        <v>2069.6</v>
      </c>
      <c r="D21" s="60">
        <v>55.843051617392</v>
      </c>
      <c r="E21" s="42">
        <v>62.75995544714558</v>
      </c>
      <c r="F21" s="44">
        <v>258.0</v>
      </c>
      <c r="G21" s="43">
        <v>239.3</v>
      </c>
      <c r="H21" s="43">
        <v>0.87</v>
      </c>
      <c r="I21" s="55">
        <v>0.08333333333333333</v>
      </c>
      <c r="J21" s="54">
        <f t="shared" si="2"/>
        <v>241.2484934</v>
      </c>
      <c r="V21" s="40">
        <v>1989.0</v>
      </c>
      <c r="W21" s="111"/>
      <c r="X21" s="132">
        <v>238.2</v>
      </c>
      <c r="Y21" s="44"/>
      <c r="Z21" s="44"/>
      <c r="AA21" s="44">
        <v>239.29014254740096</v>
      </c>
      <c r="AB21" s="54"/>
    </row>
    <row r="22" ht="12.75" customHeight="1">
      <c r="A22" s="40">
        <v>1988.0</v>
      </c>
      <c r="B22" s="43">
        <v>240.6</v>
      </c>
      <c r="C22" s="44">
        <v>1309.0</v>
      </c>
      <c r="D22" s="60">
        <v>41.65687636615885</v>
      </c>
      <c r="E22" s="42">
        <v>15.761722526403974</v>
      </c>
      <c r="F22" s="44">
        <v>249.9</v>
      </c>
      <c r="G22" s="43">
        <v>238.8</v>
      </c>
      <c r="H22" s="43">
        <v>0.66</v>
      </c>
      <c r="I22" s="55">
        <v>0.13333333333333333</v>
      </c>
      <c r="J22" s="54">
        <f t="shared" si="2"/>
        <v>239.6672523</v>
      </c>
      <c r="V22" s="40">
        <v>1990.0</v>
      </c>
      <c r="W22" s="43"/>
      <c r="X22" s="132">
        <v>239.3</v>
      </c>
      <c r="Y22" s="43"/>
      <c r="Z22" s="43"/>
      <c r="AA22" s="44">
        <v>239.05001301950597</v>
      </c>
      <c r="AB22" s="47"/>
    </row>
    <row r="23" ht="12.75" customHeight="1">
      <c r="A23" s="40">
        <v>1989.0</v>
      </c>
      <c r="B23" s="43">
        <v>238.2</v>
      </c>
      <c r="C23" s="44">
        <v>2282.3</v>
      </c>
      <c r="D23" s="60">
        <v>67.51267074402229</v>
      </c>
      <c r="E23" s="42">
        <v>82.89592827753961</v>
      </c>
      <c r="F23" s="44">
        <v>347.5</v>
      </c>
      <c r="G23" s="44">
        <v>239.0</v>
      </c>
      <c r="H23" s="43">
        <v>0.62</v>
      </c>
      <c r="I23" s="55">
        <v>0.022222222222222223</v>
      </c>
      <c r="J23" s="54">
        <f t="shared" si="2"/>
        <v>239.2901425</v>
      </c>
      <c r="V23" s="40">
        <v>1991.0</v>
      </c>
      <c r="W23" s="111"/>
      <c r="X23" s="111"/>
      <c r="Y23" s="132">
        <v>240.1</v>
      </c>
      <c r="Z23" s="43"/>
      <c r="AA23" s="111"/>
      <c r="AB23" s="54">
        <v>240.17925974076755</v>
      </c>
    </row>
    <row r="24" ht="12.75" customHeight="1">
      <c r="A24" s="40">
        <v>1990.0</v>
      </c>
      <c r="B24" s="43">
        <v>239.3</v>
      </c>
      <c r="C24" s="44">
        <v>3425.5</v>
      </c>
      <c r="D24" s="60">
        <v>61.32540712523774</v>
      </c>
      <c r="E24" s="42">
        <v>36.0769076874203</v>
      </c>
      <c r="F24" s="44">
        <v>382.9</v>
      </c>
      <c r="G24" s="43">
        <v>238.9</v>
      </c>
      <c r="H24" s="43">
        <v>0.63</v>
      </c>
      <c r="I24" s="55">
        <v>0.027522935779816512</v>
      </c>
      <c r="J24" s="54">
        <f t="shared" si="2"/>
        <v>239.050013</v>
      </c>
      <c r="V24" s="40">
        <v>1992.0</v>
      </c>
      <c r="W24" s="43"/>
      <c r="X24" s="111"/>
      <c r="Y24" s="43">
        <v>239.5</v>
      </c>
      <c r="Z24" s="43"/>
      <c r="AA24" s="111"/>
      <c r="AB24" s="54">
        <v>240.57554297436312</v>
      </c>
    </row>
    <row r="25" ht="12.75" customHeight="1">
      <c r="A25" s="40">
        <v>1991.0</v>
      </c>
      <c r="B25" s="43">
        <v>240.1</v>
      </c>
      <c r="C25" s="44">
        <v>2535.3</v>
      </c>
      <c r="D25" s="60">
        <v>73.48175223458145</v>
      </c>
      <c r="E25" s="42">
        <v>82.85929101361829</v>
      </c>
      <c r="F25" s="44">
        <v>289.0</v>
      </c>
      <c r="G25" s="43">
        <v>238.7</v>
      </c>
      <c r="H25" s="43">
        <v>0.77</v>
      </c>
      <c r="I25" s="55">
        <v>0.1724137931034483</v>
      </c>
      <c r="J25" s="54">
        <f t="shared" si="2"/>
        <v>240.1792597</v>
      </c>
      <c r="V25" s="40">
        <v>1993.0</v>
      </c>
      <c r="W25" s="43"/>
      <c r="X25" s="111"/>
      <c r="Y25" s="132">
        <v>238.5</v>
      </c>
      <c r="Z25" s="43"/>
      <c r="AA25" s="111"/>
      <c r="AB25" s="54">
        <v>239.92710029630058</v>
      </c>
    </row>
    <row r="26" ht="12.75" customHeight="1">
      <c r="A26" s="40">
        <v>1992.0</v>
      </c>
      <c r="B26" s="43">
        <v>239.5</v>
      </c>
      <c r="C26" s="44">
        <v>2835.7</v>
      </c>
      <c r="D26" s="60">
        <v>92.31355146407608</v>
      </c>
      <c r="E26" s="42">
        <v>9.438083116416838</v>
      </c>
      <c r="F26" s="44">
        <v>463.2</v>
      </c>
      <c r="G26" s="43">
        <v>238.9</v>
      </c>
      <c r="H26" s="43">
        <v>0.75</v>
      </c>
      <c r="I26" s="55">
        <v>0.016129032258064516</v>
      </c>
      <c r="J26" s="54">
        <f t="shared" si="2"/>
        <v>240.575543</v>
      </c>
      <c r="V26" s="40">
        <v>1994.0</v>
      </c>
      <c r="W26" s="111"/>
      <c r="X26" s="111"/>
      <c r="Y26" s="43">
        <v>242.8</v>
      </c>
      <c r="Z26" s="43"/>
      <c r="AA26" s="111"/>
      <c r="AB26" s="54"/>
    </row>
    <row r="27" ht="12.75" customHeight="1">
      <c r="A27" s="40">
        <v>1993.0</v>
      </c>
      <c r="B27" s="43">
        <v>238.5</v>
      </c>
      <c r="C27" s="44">
        <v>3083.6</v>
      </c>
      <c r="D27" s="60">
        <v>49.92933010202556</v>
      </c>
      <c r="E27" s="42">
        <v>19.715405559046165</v>
      </c>
      <c r="F27" s="44">
        <v>295.3</v>
      </c>
      <c r="G27" s="43">
        <v>238.8</v>
      </c>
      <c r="H27" s="43">
        <v>0.82</v>
      </c>
      <c r="I27" s="55">
        <v>0.031578947368421054</v>
      </c>
      <c r="J27" s="54">
        <f t="shared" si="2"/>
        <v>239.9271003</v>
      </c>
      <c r="V27" s="40">
        <v>1995.0</v>
      </c>
      <c r="W27" s="111"/>
      <c r="X27" s="111"/>
      <c r="Y27" s="44">
        <v>239.0</v>
      </c>
      <c r="Z27" s="43"/>
      <c r="AA27" s="111"/>
      <c r="AB27" s="54">
        <v>240.0876308896086</v>
      </c>
    </row>
    <row r="28" ht="12.75" customHeight="1">
      <c r="A28" s="40">
        <v>1994.0</v>
      </c>
      <c r="B28" s="43">
        <v>242.8</v>
      </c>
      <c r="C28" s="44"/>
      <c r="D28" s="60">
        <v>129.4921162074021</v>
      </c>
      <c r="E28" s="42">
        <v>111.67450557998983</v>
      </c>
      <c r="F28" s="44">
        <v>299.1</v>
      </c>
      <c r="G28" s="43">
        <v>239.1</v>
      </c>
      <c r="H28" s="43">
        <v>0.68</v>
      </c>
      <c r="I28" s="55">
        <v>0.12244897959183672</v>
      </c>
      <c r="J28" s="54"/>
      <c r="V28" s="40">
        <v>1996.0</v>
      </c>
      <c r="W28" s="43">
        <v>243.2</v>
      </c>
      <c r="X28" s="111"/>
      <c r="Y28" s="43"/>
      <c r="Z28" s="44">
        <v>242.7651716192532</v>
      </c>
      <c r="AA28" s="111"/>
      <c r="AB28" s="47"/>
    </row>
    <row r="29" ht="12.75" customHeight="1">
      <c r="A29" s="40">
        <v>1995.0</v>
      </c>
      <c r="B29" s="44">
        <v>239.0</v>
      </c>
      <c r="C29" s="44">
        <v>1420.4</v>
      </c>
      <c r="D29" s="60">
        <v>58.02695748436706</v>
      </c>
      <c r="E29" s="42">
        <v>32.632737934954974</v>
      </c>
      <c r="F29" s="44">
        <v>228.8</v>
      </c>
      <c r="G29" s="44">
        <v>238.0</v>
      </c>
      <c r="H29" s="43">
        <v>0.85</v>
      </c>
      <c r="I29" s="55">
        <v>0.17647058823529413</v>
      </c>
      <c r="J29" s="54">
        <f t="shared" ref="J29:J30" si="3">-40.665-(0.000421*C29)-(0.00309*D29)+(0.00679*F29)+(1.147*G29)+(7.314*H29)+(4.383*I29)</f>
        <v>240.0876309</v>
      </c>
      <c r="V29" s="40">
        <v>1997.0</v>
      </c>
      <c r="W29" s="44"/>
      <c r="X29" s="43"/>
      <c r="Y29" s="43"/>
      <c r="Z29" s="44"/>
      <c r="AA29" s="44"/>
      <c r="AB29" s="47"/>
    </row>
    <row r="30" ht="12.75" customHeight="1">
      <c r="A30" s="40">
        <v>1996.0</v>
      </c>
      <c r="B30" s="43">
        <v>243.2</v>
      </c>
      <c r="C30" s="44">
        <v>2265.9</v>
      </c>
      <c r="D30" s="60">
        <v>107.26682224815247</v>
      </c>
      <c r="E30" s="42">
        <v>80.80579241839452</v>
      </c>
      <c r="F30" s="44">
        <v>365.0</v>
      </c>
      <c r="G30" s="43">
        <v>239.5</v>
      </c>
      <c r="H30" s="43">
        <v>0.73</v>
      </c>
      <c r="I30" s="55">
        <v>0.5</v>
      </c>
      <c r="J30" s="54">
        <f t="shared" si="3"/>
        <v>242.7651716</v>
      </c>
      <c r="V30" s="40">
        <v>1998.0</v>
      </c>
      <c r="W30" s="43"/>
      <c r="X30" s="111"/>
      <c r="Y30" s="44">
        <v>239.0</v>
      </c>
      <c r="Z30" s="43"/>
      <c r="AA30" s="111"/>
      <c r="AB30" s="54">
        <v>239.17431447056816</v>
      </c>
    </row>
    <row r="31" ht="12.75" customHeight="1">
      <c r="A31" s="40">
        <v>1997.0</v>
      </c>
      <c r="B31" s="43"/>
      <c r="C31" s="44">
        <v>1233.0</v>
      </c>
      <c r="D31" s="60">
        <v>117.0147204021183</v>
      </c>
      <c r="E31" s="42">
        <v>128.02719684049907</v>
      </c>
      <c r="F31" s="44">
        <v>460.1</v>
      </c>
      <c r="G31" s="43"/>
      <c r="H31" s="43">
        <v>0.77</v>
      </c>
      <c r="I31" s="55"/>
      <c r="J31" s="54"/>
      <c r="V31" s="40">
        <v>1999.0</v>
      </c>
      <c r="W31" s="111"/>
      <c r="X31" s="111"/>
      <c r="Y31" s="43">
        <v>238.5</v>
      </c>
      <c r="Z31" s="43"/>
      <c r="AA31" s="111"/>
      <c r="AB31" s="54">
        <v>238.00720557930657</v>
      </c>
    </row>
    <row r="32" ht="12.75" customHeight="1">
      <c r="A32" s="40">
        <v>1998.0</v>
      </c>
      <c r="B32" s="44">
        <v>239.0</v>
      </c>
      <c r="C32" s="44">
        <v>2890.4</v>
      </c>
      <c r="D32" s="60">
        <v>35.866708553989774</v>
      </c>
      <c r="E32" s="42">
        <v>9.7024803279179</v>
      </c>
      <c r="F32" s="44">
        <v>378.9</v>
      </c>
      <c r="G32" s="44">
        <v>239.0</v>
      </c>
      <c r="H32" s="43">
        <v>0.58</v>
      </c>
      <c r="I32" s="55">
        <v>0.05</v>
      </c>
      <c r="J32" s="54">
        <f t="shared" ref="J32:J33" si="4">-40.665-(0.000421*C32)-(0.00309*D32)+(0.00679*F32)+(1.147*G32)+(7.314*H32)+(4.383*I32)</f>
        <v>239.1743145</v>
      </c>
      <c r="V32" s="40">
        <v>2000.0</v>
      </c>
      <c r="W32" s="111"/>
      <c r="X32" s="111"/>
      <c r="Y32" s="43">
        <v>238.6</v>
      </c>
      <c r="Z32" s="111"/>
      <c r="AA32" s="44"/>
      <c r="AB32" s="54"/>
    </row>
    <row r="33" ht="13.5" customHeight="1">
      <c r="A33" s="40">
        <v>1999.0</v>
      </c>
      <c r="B33" s="43">
        <v>238.5</v>
      </c>
      <c r="C33" s="44">
        <v>3963.4</v>
      </c>
      <c r="D33" s="60">
        <v>107.98100110702212</v>
      </c>
      <c r="E33" s="42">
        <v>85.87379947940043</v>
      </c>
      <c r="F33" s="44">
        <v>162.9</v>
      </c>
      <c r="G33" s="43">
        <v>238.4</v>
      </c>
      <c r="H33" s="43">
        <v>0.81</v>
      </c>
      <c r="I33" s="55">
        <v>0.045454545454545456</v>
      </c>
      <c r="J33" s="54">
        <f t="shared" si="4"/>
        <v>238.0072056</v>
      </c>
      <c r="V33" s="74">
        <v>2001.0</v>
      </c>
      <c r="W33" s="121"/>
      <c r="X33" s="75"/>
      <c r="Y33" s="79"/>
      <c r="Z33" s="121"/>
      <c r="AA33" s="79"/>
      <c r="AB33" s="81"/>
    </row>
    <row r="34" ht="13.5" customHeight="1">
      <c r="A34" s="40">
        <v>2000.0</v>
      </c>
      <c r="B34" s="43">
        <v>238.6</v>
      </c>
      <c r="C34" s="44"/>
      <c r="D34" s="60">
        <v>33.9463543069144</v>
      </c>
      <c r="E34" s="42">
        <v>15.785447147174102</v>
      </c>
      <c r="F34" s="44">
        <v>249.4</v>
      </c>
      <c r="G34" s="43">
        <v>238.4</v>
      </c>
      <c r="H34" s="43">
        <v>0.68</v>
      </c>
      <c r="I34" s="55">
        <v>0.05454545454545454</v>
      </c>
      <c r="J34" s="54"/>
    </row>
    <row r="35" ht="13.5" customHeight="1">
      <c r="A35" s="74">
        <v>2001.0</v>
      </c>
      <c r="B35" s="75"/>
      <c r="C35" s="79">
        <v>3995.7</v>
      </c>
      <c r="D35" s="124">
        <v>25.425545283188224</v>
      </c>
      <c r="E35" s="125">
        <v>4.264099572150914</v>
      </c>
      <c r="F35" s="119">
        <v>373.3</v>
      </c>
      <c r="G35" s="75">
        <v>238.3</v>
      </c>
      <c r="H35" s="75">
        <v>0.67</v>
      </c>
      <c r="I35" s="121"/>
      <c r="J35" s="81"/>
    </row>
    <row r="36" ht="13.5" customHeight="1">
      <c r="F36" s="126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8">
    <mergeCell ref="V2:V3"/>
    <mergeCell ref="W2:Y2"/>
    <mergeCell ref="Z2:AB2"/>
    <mergeCell ref="D4:E4"/>
    <mergeCell ref="I4:I5"/>
    <mergeCell ref="S5:T5"/>
    <mergeCell ref="S6:T6"/>
    <mergeCell ref="S10:T10"/>
  </mergeCells>
  <printOptions/>
  <pageMargins bottom="0.75" footer="0.0" header="0.0" left="0.7" right="0.7" top="0.75"/>
  <pageSetup orientation="landscape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43"/>
    <col customWidth="1" min="3" max="6" width="8.0"/>
    <col customWidth="1" min="7" max="7" width="14.57"/>
    <col customWidth="1" min="8" max="9" width="8.0"/>
    <col customWidth="1" min="10" max="10" width="13.71"/>
    <col customWidth="1" min="11" max="11" width="15.0"/>
    <col customWidth="1" min="12" max="19" width="8.0"/>
    <col customWidth="1" min="20" max="20" width="10.57"/>
    <col customWidth="1" min="21" max="21" width="10.43"/>
    <col customWidth="1" min="22" max="23" width="8.0"/>
    <col customWidth="1" min="24" max="24" width="11.86"/>
    <col customWidth="1" min="25" max="25" width="10.86"/>
    <col customWidth="1" min="26" max="26" width="15.29"/>
    <col customWidth="1" min="27" max="27" width="18.0"/>
    <col customWidth="1" min="28" max="28" width="12.14"/>
    <col customWidth="1" min="29" max="29" width="12.86"/>
    <col customWidth="1" min="30" max="30" width="14.29"/>
    <col customWidth="1" min="31" max="31" width="17.57"/>
  </cols>
  <sheetData>
    <row r="1" ht="16.5" customHeight="1">
      <c r="A1" s="85" t="s">
        <v>221</v>
      </c>
    </row>
    <row r="2" ht="15.0" customHeight="1">
      <c r="A2" s="85" t="s">
        <v>222</v>
      </c>
      <c r="W2" s="86" t="s">
        <v>8</v>
      </c>
      <c r="X2" s="87" t="s">
        <v>223</v>
      </c>
      <c r="Y2" s="88"/>
      <c r="Z2" s="88"/>
      <c r="AA2" s="88"/>
      <c r="AB2" s="128" t="s">
        <v>224</v>
      </c>
      <c r="AC2" s="88"/>
      <c r="AD2" s="88"/>
      <c r="AE2" s="89"/>
    </row>
    <row r="3" ht="13.5" customHeight="1">
      <c r="W3" s="90"/>
      <c r="X3" s="91" t="s">
        <v>177</v>
      </c>
      <c r="Y3" s="92" t="s">
        <v>178</v>
      </c>
      <c r="Z3" s="93" t="s">
        <v>179</v>
      </c>
      <c r="AA3" s="93" t="s">
        <v>180</v>
      </c>
      <c r="AB3" s="93" t="s">
        <v>177</v>
      </c>
      <c r="AC3" s="133" t="s">
        <v>178</v>
      </c>
      <c r="AD3" s="93" t="s">
        <v>179</v>
      </c>
      <c r="AE3" s="129" t="s">
        <v>180</v>
      </c>
    </row>
    <row r="4" ht="15.0" customHeight="1">
      <c r="A4" s="3" t="s">
        <v>8</v>
      </c>
      <c r="B4" s="11" t="s">
        <v>225</v>
      </c>
      <c r="C4" s="11" t="s">
        <v>182</v>
      </c>
      <c r="D4" s="11" t="s">
        <v>226</v>
      </c>
      <c r="E4" s="7" t="s">
        <v>31</v>
      </c>
      <c r="F4" s="9"/>
      <c r="G4" s="11" t="s">
        <v>32</v>
      </c>
      <c r="H4" s="11" t="s">
        <v>227</v>
      </c>
      <c r="I4" s="96" t="s">
        <v>228</v>
      </c>
      <c r="J4" s="11" t="s">
        <v>229</v>
      </c>
      <c r="K4" s="97" t="s">
        <v>230</v>
      </c>
      <c r="W4" s="98">
        <v>1972.0</v>
      </c>
      <c r="X4" s="99"/>
      <c r="Y4" s="101"/>
      <c r="Z4" s="99"/>
      <c r="AA4" s="99"/>
      <c r="AB4" s="101"/>
      <c r="AC4" s="134"/>
      <c r="AD4" s="99"/>
      <c r="AE4" s="103"/>
    </row>
    <row r="5" ht="15.75" customHeight="1">
      <c r="A5" s="24"/>
      <c r="B5" s="25" t="s">
        <v>231</v>
      </c>
      <c r="C5" s="28" t="s">
        <v>53</v>
      </c>
      <c r="D5" s="25" t="s">
        <v>232</v>
      </c>
      <c r="E5" s="104">
        <v>37316.0</v>
      </c>
      <c r="F5" s="104">
        <v>37347.0</v>
      </c>
      <c r="G5" s="25" t="s">
        <v>55</v>
      </c>
      <c r="H5" s="25" t="s">
        <v>51</v>
      </c>
      <c r="I5" s="105"/>
      <c r="J5" s="25" t="s">
        <v>50</v>
      </c>
      <c r="K5" s="106" t="s">
        <v>233</v>
      </c>
      <c r="W5" s="40">
        <v>1973.0</v>
      </c>
      <c r="X5" s="44"/>
      <c r="Y5" s="44"/>
      <c r="Z5" s="44"/>
      <c r="AA5" s="44"/>
      <c r="AB5" s="44"/>
      <c r="AC5" s="107"/>
      <c r="AD5" s="44"/>
      <c r="AE5" s="108"/>
    </row>
    <row r="6" ht="12.75" customHeight="1">
      <c r="A6" s="40">
        <v>1972.0</v>
      </c>
      <c r="B6" s="53"/>
      <c r="C6" s="44">
        <v>21.0</v>
      </c>
      <c r="D6" s="43">
        <v>593.4</v>
      </c>
      <c r="E6" s="43"/>
      <c r="F6" s="43"/>
      <c r="G6" s="17"/>
      <c r="H6" s="43"/>
      <c r="I6" s="100"/>
      <c r="J6" s="1"/>
      <c r="K6" s="109"/>
      <c r="T6" s="14" t="s">
        <v>234</v>
      </c>
      <c r="W6" s="40">
        <v>1974.0</v>
      </c>
      <c r="X6" s="111"/>
      <c r="Y6" s="44"/>
      <c r="Z6" s="43"/>
      <c r="AA6" s="53">
        <v>7.2</v>
      </c>
      <c r="AB6" s="43"/>
      <c r="AC6" s="107"/>
      <c r="AD6" s="43"/>
      <c r="AE6" s="47">
        <v>9.6</v>
      </c>
    </row>
    <row r="7" ht="14.25" customHeight="1">
      <c r="A7" s="40">
        <v>1973.0</v>
      </c>
      <c r="B7" s="53"/>
      <c r="C7" s="43">
        <v>44.3</v>
      </c>
      <c r="D7" s="43">
        <v>763.8</v>
      </c>
      <c r="E7" s="56"/>
      <c r="F7" s="43"/>
      <c r="G7" s="44">
        <v>315.1</v>
      </c>
      <c r="H7" s="43">
        <v>1.62</v>
      </c>
      <c r="I7" s="55">
        <v>0.06542056074766354</v>
      </c>
      <c r="J7" s="43">
        <v>240.2</v>
      </c>
      <c r="K7" s="54"/>
      <c r="T7" s="14" t="s">
        <v>235</v>
      </c>
      <c r="W7" s="40">
        <v>1975.0</v>
      </c>
      <c r="X7" s="43"/>
      <c r="Y7" s="44"/>
      <c r="Z7" s="43"/>
      <c r="AA7" s="43"/>
      <c r="AB7" s="43"/>
      <c r="AC7" s="107"/>
      <c r="AD7" s="43"/>
      <c r="AE7" s="108"/>
    </row>
    <row r="8" ht="12.75" customHeight="1">
      <c r="A8" s="113">
        <v>1974.0</v>
      </c>
      <c r="B8" s="135">
        <v>7.2</v>
      </c>
      <c r="C8" s="63">
        <v>66.1</v>
      </c>
      <c r="D8" s="63">
        <v>789.5</v>
      </c>
      <c r="E8" s="114">
        <v>128.5723102055471</v>
      </c>
      <c r="F8" s="115">
        <v>162.01541639247608</v>
      </c>
      <c r="G8" s="64">
        <v>520.2</v>
      </c>
      <c r="H8" s="63">
        <v>0.61</v>
      </c>
      <c r="I8" s="116">
        <v>0.4</v>
      </c>
      <c r="J8" s="63">
        <v>239.5</v>
      </c>
      <c r="K8" s="117">
        <f>190.802+(0.0352*C8)+(0.00233*D8)-(0.0491*E8)+(0.0108*F8)+(0.0102*G8)+(6.817*H8)+(13.999*I8)-(0.818*J8)</f>
        <v>9.558131066</v>
      </c>
      <c r="W8" s="40">
        <v>1976.0</v>
      </c>
      <c r="X8" s="111"/>
      <c r="Y8" s="44"/>
      <c r="Z8" s="43"/>
      <c r="AA8" s="43"/>
      <c r="AB8" s="43"/>
      <c r="AC8" s="107"/>
      <c r="AD8" s="43"/>
      <c r="AE8" s="108"/>
    </row>
    <row r="9" ht="12.75" customHeight="1">
      <c r="A9" s="40">
        <v>1975.0</v>
      </c>
      <c r="B9" s="53"/>
      <c r="C9" s="43">
        <v>53.9</v>
      </c>
      <c r="D9" s="43">
        <v>604.8</v>
      </c>
      <c r="E9" s="60">
        <v>66.33447619902464</v>
      </c>
      <c r="F9" s="42"/>
      <c r="G9" s="44">
        <v>329.2</v>
      </c>
      <c r="H9" s="43">
        <v>0.61</v>
      </c>
      <c r="I9" s="55">
        <v>0.09375</v>
      </c>
      <c r="J9" s="43">
        <v>239.2</v>
      </c>
      <c r="K9" s="54"/>
      <c r="W9" s="40">
        <v>1977.0</v>
      </c>
      <c r="X9" s="44">
        <v>8.799999999999983</v>
      </c>
      <c r="Y9" s="111"/>
      <c r="Z9" s="43"/>
      <c r="AA9" s="43"/>
      <c r="AB9" s="44">
        <v>8.788992194477913</v>
      </c>
      <c r="AD9" s="43"/>
      <c r="AE9" s="108"/>
    </row>
    <row r="10" ht="12.75" customHeight="1">
      <c r="A10" s="40">
        <v>1976.0</v>
      </c>
      <c r="B10" s="53"/>
      <c r="C10" s="43">
        <v>91.8</v>
      </c>
      <c r="D10" s="43">
        <v>652.1</v>
      </c>
      <c r="E10" s="60">
        <v>75.59727837579848</v>
      </c>
      <c r="F10" s="42"/>
      <c r="G10" s="44">
        <v>468.2</v>
      </c>
      <c r="H10" s="43">
        <v>0.82</v>
      </c>
      <c r="I10" s="55">
        <v>0.13114754098360656</v>
      </c>
      <c r="J10" s="43">
        <v>239.1</v>
      </c>
      <c r="K10" s="54"/>
      <c r="T10" s="14" t="s">
        <v>191</v>
      </c>
      <c r="W10" s="40">
        <v>1978.0</v>
      </c>
      <c r="X10" s="44">
        <v>2.9000000000000057</v>
      </c>
      <c r="Y10" s="111"/>
      <c r="Z10" s="43"/>
      <c r="AA10" s="43"/>
      <c r="AB10" s="44">
        <v>2.829569162679036</v>
      </c>
      <c r="AD10" s="43"/>
      <c r="AE10" s="108"/>
    </row>
    <row r="11" ht="12.75" customHeight="1">
      <c r="A11" s="40">
        <v>1977.0</v>
      </c>
      <c r="B11" s="53">
        <v>8.799999999999983</v>
      </c>
      <c r="C11" s="43">
        <v>69.7</v>
      </c>
      <c r="D11" s="43">
        <v>586.2</v>
      </c>
      <c r="E11" s="60">
        <v>69.2503549065924</v>
      </c>
      <c r="F11" s="42">
        <v>66.62436868473368</v>
      </c>
      <c r="G11" s="44">
        <v>438.1</v>
      </c>
      <c r="H11" s="43">
        <v>0.88</v>
      </c>
      <c r="I11" s="55">
        <v>0.12280701754385964</v>
      </c>
      <c r="J11" s="43">
        <v>238.8</v>
      </c>
      <c r="K11" s="54">
        <f t="shared" ref="K11:K13" si="1">190.802+(0.0352*C11)+(0.00233*D11)-(0.0491*E11)+(0.0108*F11)+(0.0102*G11)+(6.817*H11)+(13.999*I11)-(0.818*J11)</f>
        <v>8.788992194</v>
      </c>
      <c r="T11" s="14" t="s">
        <v>192</v>
      </c>
      <c r="U11" s="14" t="s">
        <v>193</v>
      </c>
      <c r="W11" s="40">
        <v>1979.0</v>
      </c>
      <c r="X11" s="44">
        <v>7.700000000000017</v>
      </c>
      <c r="Y11" s="111"/>
      <c r="Z11" s="43"/>
      <c r="AA11" s="43"/>
      <c r="AB11" s="44">
        <v>7.272381773292977</v>
      </c>
      <c r="AD11" s="43"/>
      <c r="AE11" s="108"/>
    </row>
    <row r="12" ht="12.75" customHeight="1">
      <c r="A12" s="40">
        <v>1978.0</v>
      </c>
      <c r="B12" s="53">
        <v>2.9000000000000057</v>
      </c>
      <c r="C12" s="43">
        <v>20.4</v>
      </c>
      <c r="D12" s="44">
        <v>423.0</v>
      </c>
      <c r="E12" s="60">
        <v>76.56609797773841</v>
      </c>
      <c r="F12" s="42">
        <v>27.19010110227057</v>
      </c>
      <c r="G12" s="44">
        <v>280.0</v>
      </c>
      <c r="H12" s="43">
        <v>0.88</v>
      </c>
      <c r="I12" s="55">
        <v>0.037037037037037035</v>
      </c>
      <c r="J12" s="43">
        <v>239.1</v>
      </c>
      <c r="K12" s="54">
        <f t="shared" si="1"/>
        <v>2.829569163</v>
      </c>
      <c r="T12" s="1">
        <v>0.0</v>
      </c>
      <c r="U12" s="1">
        <v>0.0</v>
      </c>
      <c r="W12" s="40">
        <v>1980.0</v>
      </c>
      <c r="X12" s="43"/>
      <c r="Y12" s="44"/>
      <c r="Z12" s="43"/>
      <c r="AA12" s="43"/>
      <c r="AB12" s="43"/>
      <c r="AC12" s="107"/>
      <c r="AD12" s="43"/>
      <c r="AE12" s="108"/>
    </row>
    <row r="13" ht="12.75" customHeight="1">
      <c r="A13" s="40">
        <v>1979.0</v>
      </c>
      <c r="B13" s="53">
        <v>7.700000000000017</v>
      </c>
      <c r="C13" s="43">
        <v>24.4</v>
      </c>
      <c r="D13" s="43">
        <v>619.2</v>
      </c>
      <c r="E13" s="60">
        <v>89.7434387284484</v>
      </c>
      <c r="F13" s="42">
        <v>38.435982857385724</v>
      </c>
      <c r="G13" s="44">
        <v>345.8</v>
      </c>
      <c r="H13" s="66">
        <v>1.1</v>
      </c>
      <c r="I13" s="55">
        <v>0.2</v>
      </c>
      <c r="J13" s="43">
        <v>239.2</v>
      </c>
      <c r="K13" s="54">
        <f t="shared" si="1"/>
        <v>7.272381773</v>
      </c>
      <c r="T13" s="1">
        <v>10.0</v>
      </c>
      <c r="U13" s="1">
        <v>10.0</v>
      </c>
      <c r="W13" s="40">
        <v>1981.0</v>
      </c>
      <c r="X13" s="43"/>
      <c r="Y13" s="44"/>
      <c r="Z13" s="43"/>
      <c r="AA13" s="43">
        <v>5.5</v>
      </c>
      <c r="AB13" s="43"/>
      <c r="AC13" s="107"/>
      <c r="AD13" s="43"/>
      <c r="AE13" s="47">
        <v>5.4</v>
      </c>
    </row>
    <row r="14" ht="12.75" customHeight="1">
      <c r="A14" s="40">
        <v>1980.0</v>
      </c>
      <c r="B14" s="53"/>
      <c r="C14" s="43">
        <v>59.4</v>
      </c>
      <c r="D14" s="43">
        <v>477.4</v>
      </c>
      <c r="E14" s="60">
        <v>63.1633316032842</v>
      </c>
      <c r="F14" s="42">
        <v>82.53521360598218</v>
      </c>
      <c r="G14" s="44">
        <v>335.2</v>
      </c>
      <c r="H14" s="43">
        <v>0.69</v>
      </c>
      <c r="I14" s="55">
        <v>0.09433962264150944</v>
      </c>
      <c r="J14" s="43">
        <v>238.7</v>
      </c>
      <c r="K14" s="54"/>
      <c r="W14" s="40">
        <v>1982.0</v>
      </c>
      <c r="X14" s="44">
        <v>4.399999999999977</v>
      </c>
      <c r="Y14" s="111"/>
      <c r="Z14" s="43"/>
      <c r="AA14" s="43"/>
      <c r="AB14" s="44"/>
      <c r="AC14" s="107"/>
      <c r="AD14" s="43"/>
      <c r="AE14" s="108"/>
    </row>
    <row r="15" ht="12.75" customHeight="1">
      <c r="A15" s="113">
        <v>1981.0</v>
      </c>
      <c r="B15" s="135">
        <v>5.5</v>
      </c>
      <c r="C15" s="63">
        <v>20.6</v>
      </c>
      <c r="D15" s="63">
        <v>563.3</v>
      </c>
      <c r="E15" s="114">
        <v>54.119412167908024</v>
      </c>
      <c r="F15" s="115">
        <v>10.90290685085542</v>
      </c>
      <c r="G15" s="64">
        <v>380.1</v>
      </c>
      <c r="H15" s="63">
        <v>0.75</v>
      </c>
      <c r="I15" s="116">
        <v>0.0847457627118644</v>
      </c>
      <c r="J15" s="63">
        <v>238.5</v>
      </c>
      <c r="K15" s="117">
        <f>190.802+(0.0352*C15)+(0.00233*D15)-(0.0491*E15)+(0.0108*F15)+(0.0102*G15)+(6.817*H15)+(13.999*I15)-(0.818*J15)</f>
        <v>5.383223189</v>
      </c>
      <c r="W15" s="40">
        <v>1983.0</v>
      </c>
      <c r="X15" s="43"/>
      <c r="Y15" s="111"/>
      <c r="Z15" s="44">
        <v>3.5</v>
      </c>
      <c r="AA15" s="43"/>
      <c r="AB15" s="111"/>
      <c r="AC15" s="111"/>
      <c r="AD15" s="53">
        <v>3.4617056725964233</v>
      </c>
      <c r="AE15" s="108"/>
    </row>
    <row r="16" ht="12.75" customHeight="1">
      <c r="A16" s="40">
        <v>1982.0</v>
      </c>
      <c r="B16" s="53">
        <v>4.399999999999977</v>
      </c>
      <c r="C16" s="43">
        <v>53.1</v>
      </c>
      <c r="D16" s="43">
        <v>607.7</v>
      </c>
      <c r="E16" s="60">
        <v>109.68613461383141</v>
      </c>
      <c r="F16" s="42">
        <v>141.07502594024837</v>
      </c>
      <c r="G16" s="44">
        <v>234.9</v>
      </c>
      <c r="H16" s="43">
        <v>0.65</v>
      </c>
      <c r="I16" s="55"/>
      <c r="J16" s="43">
        <v>237.8</v>
      </c>
      <c r="K16" s="54"/>
      <c r="W16" s="40">
        <v>1984.0</v>
      </c>
      <c r="X16" s="44">
        <v>4.900000000000006</v>
      </c>
      <c r="Y16" s="111"/>
      <c r="Z16" s="43"/>
      <c r="AA16" s="43"/>
      <c r="AB16" s="44">
        <v>4.470312483695096</v>
      </c>
      <c r="AC16" s="111"/>
      <c r="AD16" s="56"/>
      <c r="AE16" s="108"/>
    </row>
    <row r="17" ht="12.75" customHeight="1">
      <c r="A17" s="40">
        <v>1983.0</v>
      </c>
      <c r="B17" s="53">
        <v>3.5</v>
      </c>
      <c r="C17" s="43">
        <v>24.3</v>
      </c>
      <c r="D17" s="43">
        <v>530.4</v>
      </c>
      <c r="E17" s="60">
        <v>38.72060867918479</v>
      </c>
      <c r="F17" s="42">
        <v>59.56342319529152</v>
      </c>
      <c r="G17" s="44">
        <v>260.8</v>
      </c>
      <c r="H17" s="43">
        <v>0.54</v>
      </c>
      <c r="I17" s="55">
        <v>0.058823529411764705</v>
      </c>
      <c r="J17" s="43">
        <v>238.8</v>
      </c>
      <c r="K17" s="54">
        <f t="shared" ref="K17:K24" si="2">190.802+(0.0352*C17)+(0.00233*D17)-(0.0491*E17)+(0.0108*F17)+(0.0102*G17)+(6.817*H17)+(13.999*I17)-(0.818*J17)</f>
        <v>3.461705673</v>
      </c>
      <c r="W17" s="40">
        <v>1985.0</v>
      </c>
      <c r="X17" s="43"/>
      <c r="Y17" s="111"/>
      <c r="Z17" s="44">
        <v>4.099999999999994</v>
      </c>
      <c r="AA17" s="43"/>
      <c r="AB17" s="111"/>
      <c r="AC17" s="111"/>
      <c r="AD17" s="53">
        <v>4.298110770803021</v>
      </c>
      <c r="AE17" s="108"/>
    </row>
    <row r="18" ht="12.75" customHeight="1">
      <c r="A18" s="40">
        <v>1984.0</v>
      </c>
      <c r="B18" s="53">
        <v>4.900000000000006</v>
      </c>
      <c r="C18" s="43">
        <v>52.9</v>
      </c>
      <c r="D18" s="43">
        <v>334.2</v>
      </c>
      <c r="E18" s="60">
        <v>57.56847134687459</v>
      </c>
      <c r="F18" s="42">
        <v>22.251880637464264</v>
      </c>
      <c r="G18" s="44">
        <v>280.5</v>
      </c>
      <c r="H18" s="43">
        <v>0.81</v>
      </c>
      <c r="I18" s="55">
        <v>0.028985507246376812</v>
      </c>
      <c r="J18" s="43">
        <v>238.6</v>
      </c>
      <c r="K18" s="54">
        <f t="shared" si="2"/>
        <v>4.470312484</v>
      </c>
      <c r="W18" s="40">
        <v>1986.0</v>
      </c>
      <c r="X18" s="44">
        <v>5.099999999999994</v>
      </c>
      <c r="Y18" s="111"/>
      <c r="Z18" s="111"/>
      <c r="AA18" s="44"/>
      <c r="AB18" s="44">
        <v>5.468688964272474</v>
      </c>
      <c r="AC18" s="111"/>
      <c r="AE18" s="108"/>
    </row>
    <row r="19" ht="12.75" customHeight="1">
      <c r="A19" s="40">
        <v>1985.0</v>
      </c>
      <c r="B19" s="53">
        <v>4.099999999999994</v>
      </c>
      <c r="C19" s="43">
        <v>56.1</v>
      </c>
      <c r="D19" s="43">
        <v>606.3</v>
      </c>
      <c r="E19" s="60">
        <v>116.95416897505248</v>
      </c>
      <c r="F19" s="42">
        <v>89.25476550723049</v>
      </c>
      <c r="G19" s="44">
        <v>425.5</v>
      </c>
      <c r="H19" s="43">
        <v>0.73</v>
      </c>
      <c r="I19" s="55">
        <v>0.1</v>
      </c>
      <c r="J19" s="43">
        <v>239.4</v>
      </c>
      <c r="K19" s="54">
        <f t="shared" si="2"/>
        <v>4.298110771</v>
      </c>
      <c r="W19" s="40">
        <v>1987.0</v>
      </c>
      <c r="X19" s="44">
        <v>5.799999999999983</v>
      </c>
      <c r="Y19" s="111"/>
      <c r="Z19" s="43"/>
      <c r="AA19" s="43"/>
      <c r="AB19" s="44">
        <v>5.620820017748542</v>
      </c>
      <c r="AC19" s="111"/>
      <c r="AD19" s="56"/>
      <c r="AE19" s="108"/>
    </row>
    <row r="20" ht="12.75" customHeight="1">
      <c r="A20" s="40">
        <v>1986.0</v>
      </c>
      <c r="B20" s="53">
        <v>5.099999999999994</v>
      </c>
      <c r="C20" s="43">
        <v>18.1</v>
      </c>
      <c r="D20" s="43">
        <v>374.3</v>
      </c>
      <c r="E20" s="60">
        <v>49.94999573448003</v>
      </c>
      <c r="F20" s="42">
        <v>26.570971663504746</v>
      </c>
      <c r="G20" s="44">
        <v>262.0</v>
      </c>
      <c r="H20" s="43">
        <v>1.05</v>
      </c>
      <c r="I20" s="55">
        <v>0.06521739130434782</v>
      </c>
      <c r="J20" s="43">
        <v>238.9</v>
      </c>
      <c r="K20" s="54">
        <f t="shared" si="2"/>
        <v>5.468688964</v>
      </c>
      <c r="W20" s="40">
        <v>1988.0</v>
      </c>
      <c r="X20" s="44">
        <v>5.699999999999989</v>
      </c>
      <c r="Y20" s="111"/>
      <c r="Z20" s="44"/>
      <c r="AA20" s="44"/>
      <c r="AB20" s="44">
        <v>5.785410307040081</v>
      </c>
      <c r="AC20" s="111"/>
      <c r="AD20" s="136"/>
      <c r="AE20" s="108"/>
    </row>
    <row r="21" ht="12.75" customHeight="1">
      <c r="A21" s="40">
        <v>1987.0</v>
      </c>
      <c r="B21" s="53">
        <v>5.799999999999983</v>
      </c>
      <c r="C21" s="43">
        <v>47.6</v>
      </c>
      <c r="D21" s="43">
        <v>526.1</v>
      </c>
      <c r="E21" s="60">
        <v>55.843051617392</v>
      </c>
      <c r="F21" s="42">
        <v>62.75995544714558</v>
      </c>
      <c r="G21" s="44">
        <v>258.0</v>
      </c>
      <c r="H21" s="43">
        <v>0.87</v>
      </c>
      <c r="I21" s="55">
        <v>0.08333333333333333</v>
      </c>
      <c r="J21" s="43">
        <v>239.3</v>
      </c>
      <c r="K21" s="54">
        <f t="shared" si="2"/>
        <v>5.620820018</v>
      </c>
      <c r="W21" s="40">
        <v>1989.0</v>
      </c>
      <c r="X21" s="111"/>
      <c r="Y21" s="44">
        <v>4.099999999999994</v>
      </c>
      <c r="Z21" s="44"/>
      <c r="AA21" s="44"/>
      <c r="AB21" s="44"/>
      <c r="AC21" s="44">
        <v>3.6602427807548565</v>
      </c>
      <c r="AD21" s="136"/>
      <c r="AE21" s="108"/>
    </row>
    <row r="22" ht="12.75" customHeight="1">
      <c r="A22" s="40">
        <v>1988.0</v>
      </c>
      <c r="B22" s="53">
        <v>5.699999999999989</v>
      </c>
      <c r="C22" s="43">
        <v>42.6</v>
      </c>
      <c r="D22" s="43">
        <v>765.1</v>
      </c>
      <c r="E22" s="60">
        <v>41.65687636615885</v>
      </c>
      <c r="F22" s="42">
        <v>15.761722526403974</v>
      </c>
      <c r="G22" s="44">
        <v>249.9</v>
      </c>
      <c r="H22" s="43">
        <v>0.66</v>
      </c>
      <c r="I22" s="55">
        <v>0.13333333333333333</v>
      </c>
      <c r="J22" s="43">
        <v>238.8</v>
      </c>
      <c r="K22" s="54">
        <f t="shared" si="2"/>
        <v>5.785410307</v>
      </c>
      <c r="W22" s="40">
        <v>1990.0</v>
      </c>
      <c r="X22" s="43"/>
      <c r="Y22" s="44">
        <v>4.099999999999994</v>
      </c>
      <c r="Z22" s="43"/>
      <c r="AA22" s="43"/>
      <c r="AB22" s="43"/>
      <c r="AC22" s="44">
        <v>4.097886691156617</v>
      </c>
      <c r="AD22" s="56"/>
      <c r="AE22" s="108"/>
    </row>
    <row r="23" ht="12.75" customHeight="1">
      <c r="A23" s="40">
        <v>1989.0</v>
      </c>
      <c r="B23" s="53">
        <v>4.099999999999994</v>
      </c>
      <c r="C23" s="43">
        <v>30.9</v>
      </c>
      <c r="D23" s="44">
        <v>691.0</v>
      </c>
      <c r="E23" s="60">
        <v>67.51267074402229</v>
      </c>
      <c r="F23" s="42">
        <v>82.89592827753961</v>
      </c>
      <c r="G23" s="44">
        <v>347.5</v>
      </c>
      <c r="H23" s="43">
        <v>0.62</v>
      </c>
      <c r="I23" s="55">
        <v>0.022222222222222223</v>
      </c>
      <c r="J23" s="44">
        <v>239.0</v>
      </c>
      <c r="K23" s="54">
        <f t="shared" si="2"/>
        <v>3.660242781</v>
      </c>
      <c r="W23" s="40">
        <v>1991.0</v>
      </c>
      <c r="X23" s="111"/>
      <c r="Y23" s="44"/>
      <c r="Z23" s="43"/>
      <c r="AA23" s="43"/>
      <c r="AB23" s="43"/>
      <c r="AC23" s="107"/>
      <c r="AD23" s="43"/>
      <c r="AE23" s="108"/>
    </row>
    <row r="24" ht="12.75" customHeight="1">
      <c r="A24" s="40">
        <v>1990.0</v>
      </c>
      <c r="B24" s="53">
        <v>4.099999999999994</v>
      </c>
      <c r="C24" s="43">
        <v>33.5</v>
      </c>
      <c r="D24" s="44">
        <v>675.0</v>
      </c>
      <c r="E24" s="60">
        <v>61.32540712523774</v>
      </c>
      <c r="F24" s="42">
        <v>36.0769076874203</v>
      </c>
      <c r="G24" s="44">
        <v>382.9</v>
      </c>
      <c r="H24" s="43">
        <v>0.63</v>
      </c>
      <c r="I24" s="55">
        <v>0.027522935779816512</v>
      </c>
      <c r="J24" s="43">
        <v>238.9</v>
      </c>
      <c r="K24" s="54">
        <f t="shared" si="2"/>
        <v>4.097886691</v>
      </c>
      <c r="W24" s="40">
        <v>1992.0</v>
      </c>
      <c r="X24" s="43"/>
      <c r="Y24" s="44"/>
      <c r="Z24" s="43"/>
      <c r="AA24" s="43">
        <v>2.5</v>
      </c>
      <c r="AB24" s="43"/>
      <c r="AC24" s="107"/>
      <c r="AD24" s="43"/>
      <c r="AE24" s="54">
        <v>3.0</v>
      </c>
    </row>
    <row r="25" ht="12.75" customHeight="1">
      <c r="A25" s="40">
        <v>1991.0</v>
      </c>
      <c r="B25" s="53"/>
      <c r="C25" s="43">
        <v>60.9</v>
      </c>
      <c r="D25" s="43">
        <v>576.2</v>
      </c>
      <c r="E25" s="60">
        <v>73.48175223458145</v>
      </c>
      <c r="F25" s="42">
        <v>82.85929101361829</v>
      </c>
      <c r="G25" s="44">
        <v>289.0</v>
      </c>
      <c r="H25" s="43">
        <v>0.77</v>
      </c>
      <c r="I25" s="55">
        <v>0.1724137931034483</v>
      </c>
      <c r="J25" s="43">
        <v>238.7</v>
      </c>
      <c r="K25" s="54"/>
      <c r="W25" s="40">
        <v>1993.0</v>
      </c>
      <c r="X25" s="43"/>
      <c r="Y25" s="44"/>
      <c r="Z25" s="43"/>
      <c r="AA25" s="43"/>
      <c r="AB25" s="43"/>
      <c r="AC25" s="107"/>
      <c r="AD25" s="43"/>
      <c r="AE25" s="108"/>
    </row>
    <row r="26" ht="12.75" customHeight="1">
      <c r="A26" s="113">
        <v>1992.0</v>
      </c>
      <c r="B26" s="135">
        <v>2.5</v>
      </c>
      <c r="C26" s="63">
        <v>30.1</v>
      </c>
      <c r="D26" s="63">
        <v>408.7</v>
      </c>
      <c r="E26" s="114">
        <v>92.31355146407608</v>
      </c>
      <c r="F26" s="115">
        <v>9.438083116416838</v>
      </c>
      <c r="G26" s="64">
        <v>463.2</v>
      </c>
      <c r="H26" s="63">
        <v>0.75</v>
      </c>
      <c r="I26" s="116">
        <v>0.016129032258064516</v>
      </c>
      <c r="J26" s="63">
        <v>238.9</v>
      </c>
      <c r="K26" s="117">
        <f>190.802+(0.0352*C26)+(0.00233*D26)-(0.0491*E26)+(0.0108*F26)+(0.0102*G26)+(6.817*H26)+(13.999*I26)-(0.818*J26)</f>
        <v>3.026107243</v>
      </c>
      <c r="W26" s="40">
        <v>1994.0</v>
      </c>
      <c r="X26" s="111"/>
      <c r="Y26" s="44"/>
      <c r="Z26" s="43"/>
      <c r="AA26" s="43">
        <v>4.9</v>
      </c>
      <c r="AB26" s="43"/>
      <c r="AC26" s="107"/>
      <c r="AD26" s="43"/>
      <c r="AE26" s="47">
        <v>1.9</v>
      </c>
    </row>
    <row r="27" ht="12.75" customHeight="1">
      <c r="A27" s="40">
        <v>1993.0</v>
      </c>
      <c r="B27" s="53"/>
      <c r="C27" s="43">
        <v>42.3</v>
      </c>
      <c r="D27" s="43">
        <v>317.1</v>
      </c>
      <c r="E27" s="60">
        <v>49.92933010202556</v>
      </c>
      <c r="F27" s="42">
        <v>19.715405559046165</v>
      </c>
      <c r="G27" s="44">
        <v>295.3</v>
      </c>
      <c r="H27" s="43">
        <v>0.82</v>
      </c>
      <c r="I27" s="55">
        <v>0.031578947368421054</v>
      </c>
      <c r="J27" s="43">
        <v>238.8</v>
      </c>
      <c r="K27" s="54"/>
      <c r="W27" s="40">
        <v>1995.0</v>
      </c>
      <c r="X27" s="111"/>
      <c r="Y27" s="44"/>
      <c r="Z27" s="43"/>
      <c r="AA27" s="43"/>
      <c r="AB27" s="43"/>
      <c r="AC27" s="107"/>
      <c r="AD27" s="43"/>
      <c r="AE27" s="108"/>
    </row>
    <row r="28" ht="12.75" customHeight="1">
      <c r="A28" s="113">
        <v>1994.0</v>
      </c>
      <c r="B28" s="135">
        <v>4.9</v>
      </c>
      <c r="C28" s="63">
        <v>19.8</v>
      </c>
      <c r="D28" s="63">
        <v>760.9</v>
      </c>
      <c r="E28" s="114">
        <v>129.4921162074021</v>
      </c>
      <c r="F28" s="115">
        <v>111.67450557998983</v>
      </c>
      <c r="G28" s="64">
        <v>299.1</v>
      </c>
      <c r="H28" s="63">
        <v>0.68</v>
      </c>
      <c r="I28" s="116">
        <v>0.12244897959183672</v>
      </c>
      <c r="J28" s="63">
        <v>239.1</v>
      </c>
      <c r="K28" s="117">
        <f>190.802+(0.0352*C28)+(0.00233*D28)-(0.0491*E28)+(0.0108*F28)+(0.0102*G28)+(6.817*H28)+(13.999*I28)-(0.818*J28)</f>
        <v>1.93662202</v>
      </c>
      <c r="W28" s="40">
        <v>1996.0</v>
      </c>
      <c r="X28" s="111"/>
      <c r="Y28" s="44"/>
      <c r="Z28" s="43"/>
      <c r="AA28" s="43">
        <v>6.4</v>
      </c>
      <c r="AB28" s="43"/>
      <c r="AC28" s="107"/>
      <c r="AD28" s="43"/>
      <c r="AE28" s="54">
        <v>9.0</v>
      </c>
    </row>
    <row r="29" ht="12.75" customHeight="1">
      <c r="A29" s="40">
        <v>1995.0</v>
      </c>
      <c r="B29" s="53"/>
      <c r="C29" s="43">
        <v>45.5</v>
      </c>
      <c r="D29" s="43">
        <v>656.4</v>
      </c>
      <c r="E29" s="60">
        <v>58.02695748436706</v>
      </c>
      <c r="F29" s="42">
        <v>32.632737934954974</v>
      </c>
      <c r="G29" s="44">
        <v>228.8</v>
      </c>
      <c r="H29" s="43">
        <v>0.85</v>
      </c>
      <c r="I29" s="55">
        <v>0.17647058823529413</v>
      </c>
      <c r="J29" s="44">
        <v>238.0</v>
      </c>
      <c r="K29" s="54"/>
      <c r="W29" s="40">
        <v>1997.0</v>
      </c>
      <c r="X29" s="44"/>
      <c r="Y29" s="44"/>
      <c r="Z29" s="43"/>
      <c r="AA29" s="43"/>
      <c r="AB29" s="44"/>
      <c r="AC29" s="107"/>
      <c r="AD29" s="43"/>
      <c r="AE29" s="108"/>
    </row>
    <row r="30" ht="12.75" customHeight="1">
      <c r="A30" s="113">
        <v>1996.0</v>
      </c>
      <c r="B30" s="135">
        <v>6.4</v>
      </c>
      <c r="C30" s="63">
        <v>31.2</v>
      </c>
      <c r="D30" s="63">
        <v>717.4</v>
      </c>
      <c r="E30" s="114">
        <v>107.26682224815247</v>
      </c>
      <c r="F30" s="115">
        <v>80.80579241839452</v>
      </c>
      <c r="G30" s="64">
        <v>365.0</v>
      </c>
      <c r="H30" s="63">
        <v>0.73</v>
      </c>
      <c r="I30" s="116">
        <v>0.5</v>
      </c>
      <c r="J30" s="63">
        <v>239.5</v>
      </c>
      <c r="K30" s="117">
        <f>190.802+(0.0352*C30)+(0.00233*D30)-(0.0491*E30)+(0.0108*F30)+(0.0102*G30)+(6.817*H30)+(13.999*I30)-(0.818*J30)</f>
        <v>8.965593586</v>
      </c>
      <c r="W30" s="40">
        <v>1998.0</v>
      </c>
      <c r="X30" s="43"/>
      <c r="Y30" s="44"/>
      <c r="Z30" s="43"/>
      <c r="AA30" s="43"/>
      <c r="AB30" s="43"/>
      <c r="AC30" s="107"/>
      <c r="AD30" s="43"/>
      <c r="AE30" s="108"/>
    </row>
    <row r="31" ht="12.75" customHeight="1">
      <c r="A31" s="40">
        <v>1997.0</v>
      </c>
      <c r="B31" s="53"/>
      <c r="C31" s="43">
        <v>43.3</v>
      </c>
      <c r="D31" s="43">
        <v>798.8</v>
      </c>
      <c r="E31" s="60">
        <v>117.0147204021183</v>
      </c>
      <c r="F31" s="42">
        <v>128.02719684049907</v>
      </c>
      <c r="G31" s="44">
        <v>460.1</v>
      </c>
      <c r="H31" s="43">
        <v>0.77</v>
      </c>
      <c r="I31" s="55"/>
      <c r="J31" s="43"/>
      <c r="K31" s="54"/>
      <c r="W31" s="40">
        <v>1999.0</v>
      </c>
      <c r="X31" s="111"/>
      <c r="Y31" s="111"/>
      <c r="Z31" s="44">
        <v>2.0</v>
      </c>
      <c r="AA31" s="44"/>
      <c r="AB31" s="43"/>
      <c r="AD31" s="44">
        <v>1.994870061840885</v>
      </c>
      <c r="AE31" s="108"/>
    </row>
    <row r="32" ht="12.75" customHeight="1">
      <c r="A32" s="40">
        <v>1998.0</v>
      </c>
      <c r="B32" s="53"/>
      <c r="C32" s="43">
        <v>57.5</v>
      </c>
      <c r="D32" s="43">
        <v>653.1</v>
      </c>
      <c r="E32" s="60">
        <v>35.866708553989774</v>
      </c>
      <c r="F32" s="42">
        <v>9.7024803279179</v>
      </c>
      <c r="G32" s="44">
        <v>378.9</v>
      </c>
      <c r="H32" s="43">
        <v>0.58</v>
      </c>
      <c r="I32" s="55">
        <v>0.05</v>
      </c>
      <c r="J32" s="44">
        <v>239.0</v>
      </c>
      <c r="K32" s="54"/>
      <c r="W32" s="40">
        <v>2000.0</v>
      </c>
      <c r="X32" s="111"/>
      <c r="Y32" s="111"/>
      <c r="Z32" s="44">
        <v>2.156000000000006</v>
      </c>
      <c r="AA32" s="44"/>
      <c r="AB32" s="111"/>
      <c r="AC32" s="107"/>
      <c r="AD32" s="44"/>
      <c r="AE32" s="108"/>
    </row>
    <row r="33" ht="13.5" customHeight="1">
      <c r="A33" s="40">
        <v>1999.0</v>
      </c>
      <c r="B33" s="53">
        <v>2.0</v>
      </c>
      <c r="C33" s="44">
        <v>34.0</v>
      </c>
      <c r="D33" s="43">
        <v>670.4</v>
      </c>
      <c r="E33" s="60">
        <v>107.98100110702212</v>
      </c>
      <c r="F33" s="42">
        <v>85.87379947940043</v>
      </c>
      <c r="G33" s="44">
        <v>162.9</v>
      </c>
      <c r="H33" s="43">
        <v>0.81</v>
      </c>
      <c r="I33" s="55">
        <v>0.045454545454545456</v>
      </c>
      <c r="J33" s="43">
        <v>238.4</v>
      </c>
      <c r="K33" s="54">
        <f>190.802+(0.0352*C33)+(0.00233*D33)-(0.0491*E33)+(0.0108*F33)+(0.0102*G33)+(6.817*H33)+(13.999*I33)-(0.818*J33)</f>
        <v>1.994870062</v>
      </c>
      <c r="W33" s="74">
        <v>2001.0</v>
      </c>
      <c r="X33" s="121"/>
      <c r="Y33" s="121"/>
      <c r="Z33" s="79">
        <v>2.619999999999976</v>
      </c>
      <c r="AA33" s="79"/>
      <c r="AB33" s="121"/>
      <c r="AC33" s="122"/>
      <c r="AD33" s="79"/>
      <c r="AE33" s="123"/>
    </row>
    <row r="34" ht="13.5" customHeight="1">
      <c r="A34" s="40">
        <v>2000.0</v>
      </c>
      <c r="B34" s="53">
        <v>2.156000000000006</v>
      </c>
      <c r="C34" s="43">
        <v>56.2</v>
      </c>
      <c r="D34" s="43"/>
      <c r="E34" s="60">
        <v>33.9463543069144</v>
      </c>
      <c r="F34" s="42">
        <v>15.785447147174102</v>
      </c>
      <c r="G34" s="44">
        <v>249.4</v>
      </c>
      <c r="H34" s="43">
        <v>0.68</v>
      </c>
      <c r="I34" s="55">
        <v>0.05454545454545454</v>
      </c>
      <c r="J34" s="43">
        <v>238.4</v>
      </c>
      <c r="K34" s="54"/>
    </row>
    <row r="35" ht="13.5" customHeight="1">
      <c r="A35" s="74">
        <v>2001.0</v>
      </c>
      <c r="B35" s="79">
        <v>2.619999999999976</v>
      </c>
      <c r="C35" s="75">
        <v>35.7</v>
      </c>
      <c r="D35" s="75">
        <v>774.6</v>
      </c>
      <c r="E35" s="124">
        <v>25.425545283188224</v>
      </c>
      <c r="F35" s="125">
        <v>4.264099572150914</v>
      </c>
      <c r="G35" s="119">
        <v>373.3</v>
      </c>
      <c r="H35" s="75">
        <v>0.67</v>
      </c>
      <c r="I35" s="121"/>
      <c r="J35" s="75">
        <v>238.3</v>
      </c>
      <c r="K35" s="81"/>
    </row>
    <row r="36" ht="13.5" customHeight="1">
      <c r="A36" s="84" t="s">
        <v>236</v>
      </c>
      <c r="G36" s="126"/>
    </row>
    <row r="37" ht="12.75" customHeight="1">
      <c r="A37" s="84" t="s">
        <v>195</v>
      </c>
    </row>
    <row r="38" ht="12.75" customHeight="1"/>
    <row r="39" ht="12.75" customHeight="1"/>
    <row r="40" ht="12.75" customHeight="1"/>
    <row r="41" ht="12.75" customHeight="1">
      <c r="A41" s="84" t="s">
        <v>196</v>
      </c>
    </row>
    <row r="42" ht="15.75" customHeight="1">
      <c r="A42" s="85" t="s">
        <v>237</v>
      </c>
    </row>
    <row r="43" ht="15.0" customHeight="1">
      <c r="A43" s="85" t="s">
        <v>238</v>
      </c>
    </row>
    <row r="44" ht="15.75" customHeight="1">
      <c r="W44" s="86" t="s">
        <v>8</v>
      </c>
      <c r="X44" s="87" t="s">
        <v>239</v>
      </c>
      <c r="Y44" s="88"/>
      <c r="Z44" s="127"/>
      <c r="AA44" s="128" t="s">
        <v>240</v>
      </c>
      <c r="AB44" s="88"/>
      <c r="AC44" s="89"/>
      <c r="AD44" s="137"/>
      <c r="AE44" s="138"/>
    </row>
    <row r="45" ht="15.0" customHeight="1">
      <c r="A45" s="3" t="s">
        <v>8</v>
      </c>
      <c r="B45" s="11" t="s">
        <v>241</v>
      </c>
      <c r="C45" s="11" t="s">
        <v>35</v>
      </c>
      <c r="D45" s="11" t="s">
        <v>242</v>
      </c>
      <c r="E45" s="7" t="s">
        <v>200</v>
      </c>
      <c r="F45" s="9"/>
      <c r="G45" s="11" t="s">
        <v>32</v>
      </c>
      <c r="H45" s="11" t="s">
        <v>243</v>
      </c>
      <c r="I45" s="96" t="s">
        <v>244</v>
      </c>
      <c r="J45" s="97" t="s">
        <v>245</v>
      </c>
      <c r="W45" s="90"/>
      <c r="X45" s="91" t="s">
        <v>177</v>
      </c>
      <c r="Y45" s="92" t="s">
        <v>178</v>
      </c>
      <c r="Z45" s="93" t="s">
        <v>179</v>
      </c>
      <c r="AA45" s="93" t="s">
        <v>177</v>
      </c>
      <c r="AB45" s="92" t="s">
        <v>178</v>
      </c>
      <c r="AC45" s="129" t="s">
        <v>179</v>
      </c>
    </row>
    <row r="46" ht="15.0" customHeight="1">
      <c r="A46" s="24"/>
      <c r="B46" s="25" t="s">
        <v>246</v>
      </c>
      <c r="C46" s="25" t="s">
        <v>247</v>
      </c>
      <c r="D46" s="25" t="s">
        <v>50</v>
      </c>
      <c r="E46" s="104">
        <v>37316.0</v>
      </c>
      <c r="F46" s="104">
        <v>37347.0</v>
      </c>
      <c r="G46" s="25" t="s">
        <v>55</v>
      </c>
      <c r="H46" s="25" t="s">
        <v>51</v>
      </c>
      <c r="I46" s="105"/>
      <c r="J46" s="106" t="s">
        <v>248</v>
      </c>
      <c r="W46" s="98">
        <v>1972.0</v>
      </c>
      <c r="X46" s="99"/>
      <c r="Y46" s="101"/>
      <c r="Z46" s="99"/>
      <c r="AA46" s="101"/>
      <c r="AB46" s="101"/>
      <c r="AC46" s="39"/>
    </row>
    <row r="47" ht="12.75" customHeight="1">
      <c r="A47" s="40">
        <v>1972.0</v>
      </c>
      <c r="B47" s="53"/>
      <c r="C47" s="44">
        <v>1834.4</v>
      </c>
      <c r="D47" s="1"/>
      <c r="E47" s="43"/>
      <c r="F47" s="43"/>
      <c r="G47" s="17"/>
      <c r="H47" s="43"/>
      <c r="I47" s="100"/>
      <c r="J47" s="109"/>
      <c r="T47" s="14" t="s">
        <v>249</v>
      </c>
      <c r="W47" s="40">
        <v>1973.0</v>
      </c>
      <c r="X47" s="44"/>
      <c r="Y47" s="44"/>
      <c r="Z47" s="44"/>
      <c r="AA47" s="44"/>
      <c r="AB47" s="44"/>
      <c r="AC47" s="54"/>
    </row>
    <row r="48" ht="14.25" customHeight="1">
      <c r="A48" s="40">
        <v>1973.0</v>
      </c>
      <c r="B48" s="53"/>
      <c r="C48" s="44">
        <v>3580.7</v>
      </c>
      <c r="D48" s="43">
        <v>240.2</v>
      </c>
      <c r="E48" s="56"/>
      <c r="F48" s="43"/>
      <c r="G48" s="44">
        <v>315.1</v>
      </c>
      <c r="H48" s="43">
        <v>1.62</v>
      </c>
      <c r="I48" s="55">
        <v>0.06542056074766354</v>
      </c>
      <c r="J48" s="54"/>
      <c r="T48" s="14" t="s">
        <v>250</v>
      </c>
      <c r="W48" s="40">
        <v>1974.0</v>
      </c>
      <c r="X48" s="111"/>
      <c r="Y48" s="44"/>
      <c r="Z48" s="43">
        <v>7.2</v>
      </c>
      <c r="AA48" s="43"/>
      <c r="AB48" s="111"/>
      <c r="AC48" s="54">
        <v>7.700804980785291</v>
      </c>
    </row>
    <row r="49" ht="12.75" customHeight="1">
      <c r="A49" s="40">
        <v>1974.0</v>
      </c>
      <c r="B49" s="53">
        <v>7.2</v>
      </c>
      <c r="C49" s="44">
        <v>2079.2</v>
      </c>
      <c r="D49" s="43">
        <v>239.5</v>
      </c>
      <c r="E49" s="60">
        <v>128.5723102055471</v>
      </c>
      <c r="F49" s="42">
        <v>162.01541639247608</v>
      </c>
      <c r="G49" s="44">
        <v>520.2</v>
      </c>
      <c r="H49" s="43">
        <v>0.61</v>
      </c>
      <c r="I49" s="55">
        <v>0.4</v>
      </c>
      <c r="J49" s="54">
        <f>261.239-(0.00015*C49)-(1.105*D49)-(0.0546*E49)+(0.0255*F49)+(0.0116*G49)+(7.792*H49)+(8.806*I49)</f>
        <v>7.700804981</v>
      </c>
      <c r="W49" s="40">
        <v>1975.0</v>
      </c>
      <c r="X49" s="43"/>
      <c r="Y49" s="44"/>
      <c r="Z49" s="43"/>
      <c r="AA49" s="43"/>
      <c r="AB49" s="44"/>
      <c r="AC49" s="47"/>
    </row>
    <row r="50" ht="12.75" customHeight="1">
      <c r="A50" s="40">
        <v>1975.0</v>
      </c>
      <c r="B50" s="53"/>
      <c r="C50" s="44">
        <v>2762.6</v>
      </c>
      <c r="D50" s="43">
        <v>239.2</v>
      </c>
      <c r="E50" s="60">
        <v>66.33447619902464</v>
      </c>
      <c r="F50" s="42"/>
      <c r="G50" s="44">
        <v>329.2</v>
      </c>
      <c r="H50" s="43">
        <v>0.61</v>
      </c>
      <c r="I50" s="55">
        <v>0.09375</v>
      </c>
      <c r="J50" s="54"/>
      <c r="W50" s="40">
        <v>1976.0</v>
      </c>
      <c r="X50" s="111"/>
      <c r="Y50" s="44"/>
      <c r="Z50" s="43"/>
      <c r="AA50" s="43"/>
      <c r="AB50" s="44"/>
      <c r="AC50" s="47"/>
    </row>
    <row r="51" ht="12.75" customHeight="1">
      <c r="A51" s="40">
        <v>1976.0</v>
      </c>
      <c r="B51" s="53"/>
      <c r="C51" s="44">
        <v>2878.3</v>
      </c>
      <c r="D51" s="43">
        <v>239.1</v>
      </c>
      <c r="E51" s="60">
        <v>75.59727837579848</v>
      </c>
      <c r="F51" s="42"/>
      <c r="G51" s="44">
        <v>468.2</v>
      </c>
      <c r="H51" s="43">
        <v>0.82</v>
      </c>
      <c r="I51" s="55">
        <v>0.13114754098360656</v>
      </c>
      <c r="J51" s="54"/>
      <c r="T51" s="14" t="s">
        <v>191</v>
      </c>
      <c r="W51" s="40">
        <v>1977.0</v>
      </c>
      <c r="X51" s="44">
        <v>8.799999999999983</v>
      </c>
      <c r="Y51" s="111"/>
      <c r="Z51" s="43"/>
      <c r="AA51" s="44">
        <v>8.09025562005192</v>
      </c>
      <c r="AB51" s="111"/>
      <c r="AC51" s="47"/>
    </row>
    <row r="52" ht="12.75" customHeight="1">
      <c r="A52" s="40">
        <v>1977.0</v>
      </c>
      <c r="B52" s="53">
        <v>8.799999999999983</v>
      </c>
      <c r="C52" s="44">
        <v>1419.7</v>
      </c>
      <c r="D52" s="43">
        <v>238.8</v>
      </c>
      <c r="E52" s="60">
        <v>69.2503549065924</v>
      </c>
      <c r="F52" s="42">
        <v>66.62436868473368</v>
      </c>
      <c r="G52" s="44">
        <v>438.1</v>
      </c>
      <c r="H52" s="43">
        <v>0.88</v>
      </c>
      <c r="I52" s="55">
        <v>0.12280701754385964</v>
      </c>
      <c r="J52" s="54">
        <f t="shared" ref="J52:J54" si="3">261.239-(0.00015*C52)-(1.105*D52)-(0.0546*E52)+(0.0255*F52)+(0.0116*G52)+(7.792*H52)+(8.806*I52)</f>
        <v>8.09025562</v>
      </c>
      <c r="T52" s="14" t="s">
        <v>192</v>
      </c>
      <c r="U52" s="14" t="s">
        <v>193</v>
      </c>
      <c r="W52" s="40">
        <v>1978.0</v>
      </c>
      <c r="X52" s="44">
        <v>2.9000000000000057</v>
      </c>
      <c r="Y52" s="111"/>
      <c r="Z52" s="43"/>
      <c r="AA52" s="44">
        <v>3.587716776671548</v>
      </c>
      <c r="AB52" s="111"/>
      <c r="AC52" s="47"/>
    </row>
    <row r="53" ht="12.75" customHeight="1">
      <c r="A53" s="40">
        <v>1978.0</v>
      </c>
      <c r="B53" s="53">
        <v>2.9000000000000057</v>
      </c>
      <c r="C53" s="44">
        <v>2598.2</v>
      </c>
      <c r="D53" s="43">
        <v>239.1</v>
      </c>
      <c r="E53" s="60">
        <v>76.56609797773841</v>
      </c>
      <c r="F53" s="42">
        <v>27.19010110227057</v>
      </c>
      <c r="G53" s="44">
        <v>280.0</v>
      </c>
      <c r="H53" s="43">
        <v>0.88</v>
      </c>
      <c r="I53" s="55">
        <v>0.037037037037037035</v>
      </c>
      <c r="J53" s="54">
        <f t="shared" si="3"/>
        <v>3.587716777</v>
      </c>
      <c r="T53" s="1">
        <v>0.0</v>
      </c>
      <c r="U53" s="1">
        <v>0.0</v>
      </c>
      <c r="W53" s="40">
        <v>1979.0</v>
      </c>
      <c r="X53" s="44">
        <v>7.700000000000017</v>
      </c>
      <c r="Y53" s="111"/>
      <c r="Z53" s="43"/>
      <c r="AA53" s="44">
        <v>7.190880808290032</v>
      </c>
      <c r="AB53" s="111"/>
      <c r="AC53" s="47"/>
    </row>
    <row r="54" ht="12.75" customHeight="1">
      <c r="A54" s="40">
        <v>1979.0</v>
      </c>
      <c r="B54" s="53">
        <v>7.700000000000017</v>
      </c>
      <c r="C54" s="44">
        <v>1039.5</v>
      </c>
      <c r="D54" s="43">
        <v>239.2</v>
      </c>
      <c r="E54" s="60">
        <v>89.7434387284484</v>
      </c>
      <c r="F54" s="42">
        <v>38.435982857385724</v>
      </c>
      <c r="G54" s="44">
        <v>345.8</v>
      </c>
      <c r="H54" s="66">
        <v>1.1</v>
      </c>
      <c r="I54" s="55">
        <v>0.2</v>
      </c>
      <c r="J54" s="54">
        <f t="shared" si="3"/>
        <v>7.190880808</v>
      </c>
      <c r="T54" s="1">
        <v>10.0</v>
      </c>
      <c r="U54" s="1">
        <v>10.0</v>
      </c>
      <c r="W54" s="40">
        <v>1980.0</v>
      </c>
      <c r="X54" s="43"/>
      <c r="Y54" s="44"/>
      <c r="Z54" s="43"/>
      <c r="AA54" s="43"/>
      <c r="AB54" s="44"/>
      <c r="AC54" s="47"/>
    </row>
    <row r="55" ht="12.75" customHeight="1">
      <c r="A55" s="40">
        <v>1980.0</v>
      </c>
      <c r="B55" s="53"/>
      <c r="C55" s="44">
        <v>2770.8</v>
      </c>
      <c r="D55" s="43">
        <v>238.7</v>
      </c>
      <c r="E55" s="60">
        <v>63.1633316032842</v>
      </c>
      <c r="F55" s="42">
        <v>82.53521360598218</v>
      </c>
      <c r="G55" s="44">
        <v>335.2</v>
      </c>
      <c r="H55" s="43">
        <v>0.69</v>
      </c>
      <c r="I55" s="55">
        <v>0.09433962264150944</v>
      </c>
      <c r="J55" s="54"/>
      <c r="W55" s="40">
        <v>1981.0</v>
      </c>
      <c r="X55" s="43"/>
      <c r="Y55" s="44">
        <v>5.5</v>
      </c>
      <c r="Z55" s="43"/>
      <c r="AA55" s="43"/>
      <c r="AB55" s="44">
        <v>5.824350406769677</v>
      </c>
      <c r="AC55" s="47"/>
    </row>
    <row r="56" ht="12.75" customHeight="1">
      <c r="A56" s="40">
        <v>1981.0</v>
      </c>
      <c r="B56" s="53">
        <v>5.5</v>
      </c>
      <c r="C56" s="44">
        <v>1297.9</v>
      </c>
      <c r="D56" s="43">
        <v>238.5</v>
      </c>
      <c r="E56" s="60">
        <v>54.119412167908024</v>
      </c>
      <c r="F56" s="42">
        <v>10.90290685085542</v>
      </c>
      <c r="G56" s="44">
        <v>380.1</v>
      </c>
      <c r="H56" s="43">
        <v>0.75</v>
      </c>
      <c r="I56" s="55">
        <v>0.0847457627118644</v>
      </c>
      <c r="J56" s="54">
        <f>261.239-(0.00015*C56)-(1.105*D56)-(0.0546*E56)+(0.0255*F56)+(0.0116*G56)+(7.792*H56)+(8.806*I56)</f>
        <v>5.824350407</v>
      </c>
      <c r="K56" s="138"/>
      <c r="L56" s="138"/>
      <c r="W56" s="40">
        <v>1982.0</v>
      </c>
      <c r="X56" s="44">
        <v>4.399999999999977</v>
      </c>
      <c r="Y56" s="111"/>
      <c r="Z56" s="43"/>
      <c r="AA56" s="44"/>
      <c r="AB56" s="44"/>
      <c r="AC56" s="47"/>
    </row>
    <row r="57" ht="12.75" customHeight="1">
      <c r="A57" s="40">
        <v>1982.0</v>
      </c>
      <c r="B57" s="53">
        <v>4.399999999999977</v>
      </c>
      <c r="C57" s="44">
        <v>2313.2</v>
      </c>
      <c r="D57" s="43">
        <v>237.8</v>
      </c>
      <c r="E57" s="60">
        <v>109.68613461383141</v>
      </c>
      <c r="F57" s="42">
        <v>141.07502594024837</v>
      </c>
      <c r="G57" s="44">
        <v>234.9</v>
      </c>
      <c r="H57" s="43">
        <v>0.65</v>
      </c>
      <c r="I57" s="55"/>
      <c r="J57" s="54"/>
      <c r="W57" s="40">
        <v>1983.0</v>
      </c>
      <c r="X57" s="43"/>
      <c r="Y57" s="111"/>
      <c r="Z57" s="44">
        <v>3.5</v>
      </c>
      <c r="AA57" s="111"/>
      <c r="AB57" s="111"/>
      <c r="AC57" s="54">
        <v>4.411122057596409</v>
      </c>
    </row>
    <row r="58" ht="12.75" customHeight="1">
      <c r="A58" s="40">
        <v>1983.0</v>
      </c>
      <c r="B58" s="53">
        <v>3.5</v>
      </c>
      <c r="C58" s="44">
        <v>730.4</v>
      </c>
      <c r="D58" s="43">
        <v>238.8</v>
      </c>
      <c r="E58" s="60">
        <v>38.72060867918479</v>
      </c>
      <c r="F58" s="42">
        <v>59.56342319529152</v>
      </c>
      <c r="G58" s="44">
        <v>260.8</v>
      </c>
      <c r="H58" s="43">
        <v>0.54</v>
      </c>
      <c r="I58" s="55">
        <v>0.058823529411764705</v>
      </c>
      <c r="J58" s="54">
        <f t="shared" ref="J58:J65" si="4">261.239-(0.00015*C58)-(1.105*D58)-(0.0546*E58)+(0.0255*F58)+(0.0116*G58)+(7.792*H58)+(8.806*I58)</f>
        <v>4.411122058</v>
      </c>
      <c r="W58" s="40">
        <v>1984.0</v>
      </c>
      <c r="X58" s="44">
        <v>4.900000000000006</v>
      </c>
      <c r="Y58" s="111"/>
      <c r="Z58" s="43"/>
      <c r="AA58" s="44">
        <v>4.3978207975275945</v>
      </c>
      <c r="AB58" s="111"/>
      <c r="AC58" s="47"/>
    </row>
    <row r="59" ht="12.75" customHeight="1">
      <c r="A59" s="40">
        <v>1984.0</v>
      </c>
      <c r="B59" s="53">
        <v>4.900000000000006</v>
      </c>
      <c r="C59" s="44">
        <v>2886.2</v>
      </c>
      <c r="D59" s="43">
        <v>238.6</v>
      </c>
      <c r="E59" s="60">
        <v>57.56847134687459</v>
      </c>
      <c r="F59" s="42">
        <v>22.251880637464264</v>
      </c>
      <c r="G59" s="44">
        <v>280.5</v>
      </c>
      <c r="H59" s="43">
        <v>0.81</v>
      </c>
      <c r="I59" s="55">
        <v>0.028985507246376812</v>
      </c>
      <c r="J59" s="54">
        <f t="shared" si="4"/>
        <v>4.397820798</v>
      </c>
      <c r="W59" s="40">
        <v>1985.0</v>
      </c>
      <c r="X59" s="43"/>
      <c r="Y59" s="111"/>
      <c r="Z59" s="44">
        <v>4.099999999999994</v>
      </c>
      <c r="AA59" s="111"/>
      <c r="AB59" s="111"/>
      <c r="AC59" s="54">
        <v>3.305323894396499</v>
      </c>
    </row>
    <row r="60" ht="12.75" customHeight="1">
      <c r="A60" s="40">
        <v>1985.0</v>
      </c>
      <c r="B60" s="53">
        <v>4.099999999999994</v>
      </c>
      <c r="C60" s="44">
        <v>5276.9</v>
      </c>
      <c r="D60" s="43">
        <v>239.4</v>
      </c>
      <c r="E60" s="60">
        <v>116.95416897505248</v>
      </c>
      <c r="F60" s="42">
        <v>89.25476550723049</v>
      </c>
      <c r="G60" s="44">
        <v>425.5</v>
      </c>
      <c r="H60" s="43">
        <v>0.73</v>
      </c>
      <c r="I60" s="55">
        <v>0.1</v>
      </c>
      <c r="J60" s="54">
        <f t="shared" si="4"/>
        <v>3.305323894</v>
      </c>
      <c r="W60" s="40">
        <v>1986.0</v>
      </c>
      <c r="X60" s="44">
        <v>5.099999999999994</v>
      </c>
      <c r="Y60" s="111"/>
      <c r="Z60" s="111"/>
      <c r="AA60" s="44">
        <v>6.486279358142782</v>
      </c>
      <c r="AB60" s="111"/>
      <c r="AC60" s="108"/>
    </row>
    <row r="61" ht="12.75" customHeight="1">
      <c r="A61" s="40">
        <v>1986.0</v>
      </c>
      <c r="B61" s="53">
        <v>5.099999999999994</v>
      </c>
      <c r="C61" s="44">
        <v>3424.1</v>
      </c>
      <c r="D61" s="43">
        <v>238.9</v>
      </c>
      <c r="E61" s="60">
        <v>49.94999573448003</v>
      </c>
      <c r="F61" s="42">
        <v>26.570971663504746</v>
      </c>
      <c r="G61" s="44">
        <v>262.0</v>
      </c>
      <c r="H61" s="43">
        <v>1.05</v>
      </c>
      <c r="I61" s="55">
        <v>0.06521739130434782</v>
      </c>
      <c r="J61" s="54">
        <f t="shared" si="4"/>
        <v>6.486279358</v>
      </c>
      <c r="W61" s="40">
        <v>1987.0</v>
      </c>
      <c r="X61" s="44">
        <v>5.799999999999983</v>
      </c>
      <c r="Y61" s="111"/>
      <c r="Z61" s="43"/>
      <c r="AA61" s="44">
        <v>5.559081578925857</v>
      </c>
      <c r="AB61" s="111"/>
      <c r="AC61" s="47"/>
    </row>
    <row r="62" ht="12.75" customHeight="1">
      <c r="A62" s="40">
        <v>1987.0</v>
      </c>
      <c r="B62" s="53">
        <v>5.799999999999983</v>
      </c>
      <c r="C62" s="44">
        <v>2069.6</v>
      </c>
      <c r="D62" s="43">
        <v>239.3</v>
      </c>
      <c r="E62" s="60">
        <v>55.843051617392</v>
      </c>
      <c r="F62" s="42">
        <v>62.75995544714558</v>
      </c>
      <c r="G62" s="44">
        <v>258.0</v>
      </c>
      <c r="H62" s="43">
        <v>0.87</v>
      </c>
      <c r="I62" s="55">
        <v>0.08333333333333333</v>
      </c>
      <c r="J62" s="54">
        <f t="shared" si="4"/>
        <v>5.559081579</v>
      </c>
      <c r="W62" s="40">
        <v>1988.0</v>
      </c>
      <c r="X62" s="44">
        <v>5.699999999999989</v>
      </c>
      <c r="Y62" s="111"/>
      <c r="Z62" s="44"/>
      <c r="AA62" s="44">
        <v>4.511801808164318</v>
      </c>
      <c r="AB62" s="111"/>
      <c r="AC62" s="54"/>
    </row>
    <row r="63" ht="12.75" customHeight="1">
      <c r="A63" s="40">
        <v>1988.0</v>
      </c>
      <c r="B63" s="53">
        <v>5.699999999999989</v>
      </c>
      <c r="C63" s="44">
        <v>1309.0</v>
      </c>
      <c r="D63" s="43">
        <v>238.8</v>
      </c>
      <c r="E63" s="60">
        <v>41.65687636615885</v>
      </c>
      <c r="F63" s="42">
        <v>15.761722526403974</v>
      </c>
      <c r="G63" s="44">
        <v>249.9</v>
      </c>
      <c r="H63" s="43">
        <v>0.66</v>
      </c>
      <c r="I63" s="55">
        <v>0.13333333333333333</v>
      </c>
      <c r="J63" s="54">
        <f t="shared" si="4"/>
        <v>4.511801808</v>
      </c>
      <c r="W63" s="40">
        <v>1989.0</v>
      </c>
      <c r="X63" s="111"/>
      <c r="Y63" s="44">
        <v>4.099999999999994</v>
      </c>
      <c r="Z63" s="44"/>
      <c r="AA63" s="44"/>
      <c r="AB63" s="44">
        <v>4.287038237342514</v>
      </c>
      <c r="AC63" s="54"/>
    </row>
    <row r="64" ht="12.75" customHeight="1">
      <c r="A64" s="40">
        <v>1989.0</v>
      </c>
      <c r="B64" s="53">
        <v>4.099999999999994</v>
      </c>
      <c r="C64" s="44">
        <v>2282.3</v>
      </c>
      <c r="D64" s="44">
        <v>239.0</v>
      </c>
      <c r="E64" s="60">
        <v>67.51267074402229</v>
      </c>
      <c r="F64" s="42">
        <v>82.89592827753961</v>
      </c>
      <c r="G64" s="44">
        <v>347.5</v>
      </c>
      <c r="H64" s="43">
        <v>0.62</v>
      </c>
      <c r="I64" s="55">
        <v>0.022222222222222223</v>
      </c>
      <c r="J64" s="54">
        <f t="shared" si="4"/>
        <v>4.287038237</v>
      </c>
      <c r="W64" s="40">
        <v>1990.0</v>
      </c>
      <c r="X64" s="43"/>
      <c r="Y64" s="44">
        <v>4.099999999999994</v>
      </c>
      <c r="Z64" s="43"/>
      <c r="AA64" s="43"/>
      <c r="AB64" s="44">
        <v>3.9052358894682535</v>
      </c>
      <c r="AC64" s="47"/>
    </row>
    <row r="65" ht="12.75" customHeight="1">
      <c r="A65" s="40">
        <v>1990.0</v>
      </c>
      <c r="B65" s="53">
        <v>4.099999999999994</v>
      </c>
      <c r="C65" s="44">
        <v>3425.5</v>
      </c>
      <c r="D65" s="43">
        <v>238.9</v>
      </c>
      <c r="E65" s="60">
        <v>61.32540712523774</v>
      </c>
      <c r="F65" s="42">
        <v>36.0769076874203</v>
      </c>
      <c r="G65" s="44">
        <v>382.9</v>
      </c>
      <c r="H65" s="43">
        <v>0.63</v>
      </c>
      <c r="I65" s="55">
        <v>0.027522935779816512</v>
      </c>
      <c r="J65" s="54">
        <f t="shared" si="4"/>
        <v>3.905235889</v>
      </c>
      <c r="W65" s="40">
        <v>1991.0</v>
      </c>
      <c r="X65" s="111"/>
      <c r="Y65" s="44"/>
      <c r="Z65" s="43"/>
      <c r="AA65" s="43"/>
      <c r="AB65" s="44"/>
      <c r="AC65" s="47"/>
    </row>
    <row r="66" ht="12.75" customHeight="1">
      <c r="A66" s="40">
        <v>1991.0</v>
      </c>
      <c r="B66" s="53"/>
      <c r="C66" s="44">
        <v>2535.3</v>
      </c>
      <c r="D66" s="43">
        <v>238.7</v>
      </c>
      <c r="E66" s="60">
        <v>73.48175223458145</v>
      </c>
      <c r="F66" s="42">
        <v>82.85929101361829</v>
      </c>
      <c r="G66" s="44">
        <v>289.0</v>
      </c>
      <c r="H66" s="43">
        <v>0.77</v>
      </c>
      <c r="I66" s="55">
        <v>0.1724137931034483</v>
      </c>
      <c r="J66" s="54"/>
      <c r="W66" s="40">
        <v>1992.0</v>
      </c>
      <c r="X66" s="43"/>
      <c r="Y66" s="44"/>
      <c r="Z66" s="43">
        <v>2.5</v>
      </c>
      <c r="AA66" s="43"/>
      <c r="AB66" s="111"/>
      <c r="AC66" s="54">
        <v>3.3886484675945168</v>
      </c>
    </row>
    <row r="67" ht="12.75" customHeight="1">
      <c r="A67" s="40">
        <v>1992.0</v>
      </c>
      <c r="B67" s="53">
        <v>2.5</v>
      </c>
      <c r="C67" s="44">
        <v>2835.7</v>
      </c>
      <c r="D67" s="43">
        <v>238.9</v>
      </c>
      <c r="E67" s="60">
        <v>92.31355146407608</v>
      </c>
      <c r="F67" s="42">
        <v>9.438083116416838</v>
      </c>
      <c r="G67" s="44">
        <v>463.2</v>
      </c>
      <c r="H67" s="43">
        <v>0.75</v>
      </c>
      <c r="I67" s="55">
        <v>0.016129032258064516</v>
      </c>
      <c r="J67" s="54">
        <f>261.239-(0.00015*C67)-(1.105*D67)-(0.0546*E67)+(0.0255*F67)+(0.0116*G67)+(7.792*H67)+(8.806*I67)</f>
        <v>3.388648468</v>
      </c>
      <c r="W67" s="40">
        <v>1993.0</v>
      </c>
      <c r="X67" s="43"/>
      <c r="Y67" s="44"/>
      <c r="Z67" s="43"/>
      <c r="AA67" s="43"/>
      <c r="AB67" s="44"/>
      <c r="AC67" s="54"/>
    </row>
    <row r="68" ht="12.75" customHeight="1">
      <c r="A68" s="40">
        <v>1993.0</v>
      </c>
      <c r="B68" s="53"/>
      <c r="C68" s="44">
        <v>3083.6</v>
      </c>
      <c r="D68" s="43">
        <v>238.8</v>
      </c>
      <c r="E68" s="60">
        <v>49.92933010202556</v>
      </c>
      <c r="F68" s="42">
        <v>19.715405559046165</v>
      </c>
      <c r="G68" s="44">
        <v>295.3</v>
      </c>
      <c r="H68" s="43">
        <v>0.82</v>
      </c>
      <c r="I68" s="55">
        <v>0.031578947368421054</v>
      </c>
      <c r="J68" s="54"/>
      <c r="W68" s="40">
        <v>1994.0</v>
      </c>
      <c r="X68" s="111"/>
      <c r="Y68" s="44"/>
      <c r="Z68" s="43">
        <v>4.9</v>
      </c>
      <c r="AA68" s="43"/>
      <c r="AB68" s="44"/>
      <c r="AC68" s="54"/>
    </row>
    <row r="69" ht="12.75" customHeight="1">
      <c r="A69" s="40">
        <v>1994.0</v>
      </c>
      <c r="B69" s="53">
        <v>4.9</v>
      </c>
      <c r="C69" s="44"/>
      <c r="D69" s="43">
        <v>239.1</v>
      </c>
      <c r="E69" s="60">
        <v>129.4921162074021</v>
      </c>
      <c r="F69" s="42">
        <v>111.67450557998983</v>
      </c>
      <c r="G69" s="44">
        <v>299.1</v>
      </c>
      <c r="H69" s="43">
        <v>0.68</v>
      </c>
      <c r="I69" s="55">
        <v>0.12244897959183672</v>
      </c>
      <c r="J69" s="54"/>
      <c r="W69" s="40">
        <v>1995.0</v>
      </c>
      <c r="X69" s="111"/>
      <c r="Y69" s="44"/>
      <c r="Z69" s="43"/>
      <c r="AA69" s="43"/>
      <c r="AB69" s="44"/>
      <c r="AC69" s="54"/>
    </row>
    <row r="70" ht="12.75" customHeight="1">
      <c r="A70" s="40">
        <v>1995.0</v>
      </c>
      <c r="B70" s="53"/>
      <c r="C70" s="44">
        <v>1420.4</v>
      </c>
      <c r="D70" s="44">
        <v>238.0</v>
      </c>
      <c r="E70" s="60">
        <v>58.02695748436706</v>
      </c>
      <c r="F70" s="42">
        <v>32.632737934954974</v>
      </c>
      <c r="G70" s="44">
        <v>228.8</v>
      </c>
      <c r="H70" s="43">
        <v>0.85</v>
      </c>
      <c r="I70" s="55">
        <v>0.17647058823529413</v>
      </c>
      <c r="J70" s="54"/>
      <c r="W70" s="40">
        <v>1996.0</v>
      </c>
      <c r="X70" s="43">
        <v>6.4</v>
      </c>
      <c r="Y70" s="44"/>
      <c r="AA70" s="44">
        <v>6.78055421191995</v>
      </c>
      <c r="AB70" s="111"/>
      <c r="AC70" s="54"/>
    </row>
    <row r="71" ht="12.75" customHeight="1">
      <c r="A71" s="40">
        <v>1996.0</v>
      </c>
      <c r="B71" s="53">
        <v>6.4</v>
      </c>
      <c r="C71" s="44">
        <v>2265.9</v>
      </c>
      <c r="D71" s="43">
        <v>239.5</v>
      </c>
      <c r="E71" s="60">
        <v>107.26682224815247</v>
      </c>
      <c r="F71" s="42">
        <v>80.80579241839452</v>
      </c>
      <c r="G71" s="44">
        <v>365.0</v>
      </c>
      <c r="H71" s="43">
        <v>0.73</v>
      </c>
      <c r="I71" s="55">
        <v>0.5</v>
      </c>
      <c r="J71" s="54">
        <f>261.239-(0.00015*C71)-(1.105*D71)-(0.0546*E71)+(0.0255*F71)+(0.0116*G71)+(7.792*H71)+(8.806*I71)</f>
        <v>6.780554212</v>
      </c>
      <c r="W71" s="40">
        <v>1997.0</v>
      </c>
      <c r="X71" s="44"/>
      <c r="Y71" s="44"/>
      <c r="Z71" s="43"/>
      <c r="AA71" s="44"/>
      <c r="AB71" s="44"/>
      <c r="AC71" s="54"/>
    </row>
    <row r="72" ht="12.75" customHeight="1">
      <c r="A72" s="40">
        <v>1997.0</v>
      </c>
      <c r="B72" s="53"/>
      <c r="C72" s="44">
        <v>1233.0</v>
      </c>
      <c r="D72" s="43"/>
      <c r="E72" s="60">
        <v>117.0147204021183</v>
      </c>
      <c r="F72" s="42">
        <v>128.02719684049907</v>
      </c>
      <c r="G72" s="44">
        <v>460.1</v>
      </c>
      <c r="H72" s="43">
        <v>0.77</v>
      </c>
      <c r="I72" s="55"/>
      <c r="J72" s="54"/>
      <c r="W72" s="40">
        <v>1998.0</v>
      </c>
      <c r="X72" s="43"/>
      <c r="Y72" s="44"/>
      <c r="Z72" s="43"/>
      <c r="AA72" s="43"/>
      <c r="AB72" s="44"/>
      <c r="AC72" s="54"/>
    </row>
    <row r="73" ht="12.75" customHeight="1">
      <c r="A73" s="40">
        <v>1998.0</v>
      </c>
      <c r="B73" s="53"/>
      <c r="C73" s="44">
        <v>2890.4</v>
      </c>
      <c r="D73" s="44">
        <v>239.0</v>
      </c>
      <c r="E73" s="60">
        <v>35.866708553989774</v>
      </c>
      <c r="F73" s="42">
        <v>9.7024803279179</v>
      </c>
      <c r="G73" s="44">
        <v>378.9</v>
      </c>
      <c r="H73" s="43">
        <v>0.58</v>
      </c>
      <c r="I73" s="55">
        <v>0.05</v>
      </c>
      <c r="J73" s="54"/>
      <c r="W73" s="40">
        <v>1999.0</v>
      </c>
      <c r="X73" s="111"/>
      <c r="Y73" s="111"/>
      <c r="Z73" s="44">
        <v>2.0</v>
      </c>
      <c r="AA73" s="43"/>
      <c r="AB73" s="111"/>
      <c r="AC73" s="54">
        <v>2.107941953553977</v>
      </c>
    </row>
    <row r="74" ht="12.75" customHeight="1">
      <c r="A74" s="40">
        <v>1999.0</v>
      </c>
      <c r="B74" s="53">
        <v>2.0</v>
      </c>
      <c r="C74" s="44">
        <v>3963.4</v>
      </c>
      <c r="D74" s="43">
        <v>238.4</v>
      </c>
      <c r="E74" s="60">
        <v>107.98100110702212</v>
      </c>
      <c r="F74" s="42">
        <v>85.87379947940043</v>
      </c>
      <c r="G74" s="44">
        <v>162.9</v>
      </c>
      <c r="H74" s="43">
        <v>0.81</v>
      </c>
      <c r="I74" s="55">
        <v>0.045454545454545456</v>
      </c>
      <c r="J74" s="54">
        <f>261.239-(0.00015*C74)-(1.105*D74)-(0.0546*E74)+(0.0255*F74)+(0.0116*G74)+(7.792*H74)+(8.806*I74)</f>
        <v>2.107941954</v>
      </c>
      <c r="W74" s="40">
        <v>2000.0</v>
      </c>
      <c r="X74" s="111"/>
      <c r="Y74" s="111"/>
      <c r="Z74" s="44">
        <v>2.156000000000006</v>
      </c>
      <c r="AA74" s="111"/>
      <c r="AB74" s="44"/>
      <c r="AC74" s="54"/>
    </row>
    <row r="75" ht="13.5" customHeight="1">
      <c r="A75" s="40">
        <v>2000.0</v>
      </c>
      <c r="B75" s="53">
        <v>2.156000000000006</v>
      </c>
      <c r="C75" s="44"/>
      <c r="D75" s="43">
        <v>238.4</v>
      </c>
      <c r="E75" s="60">
        <v>33.9463543069144</v>
      </c>
      <c r="F75" s="42">
        <v>15.785447147174102</v>
      </c>
      <c r="G75" s="44">
        <v>249.4</v>
      </c>
      <c r="H75" s="43">
        <v>0.68</v>
      </c>
      <c r="I75" s="55">
        <v>0.05454545454545454</v>
      </c>
      <c r="J75" s="54"/>
      <c r="W75" s="74">
        <v>2001.0</v>
      </c>
      <c r="X75" s="121"/>
      <c r="Y75" s="121"/>
      <c r="Z75" s="79">
        <v>2.619999999999976</v>
      </c>
      <c r="AA75" s="121"/>
      <c r="AB75" s="79"/>
      <c r="AC75" s="81"/>
    </row>
    <row r="76" ht="14.25" customHeight="1">
      <c r="A76" s="74">
        <v>2001.0</v>
      </c>
      <c r="B76" s="79">
        <v>2.619999999999976</v>
      </c>
      <c r="C76" s="79">
        <v>3995.7</v>
      </c>
      <c r="D76" s="75">
        <v>238.3</v>
      </c>
      <c r="E76" s="124">
        <v>25.425545283188224</v>
      </c>
      <c r="F76" s="125">
        <v>4.264099572150914</v>
      </c>
      <c r="G76" s="79">
        <v>373.3</v>
      </c>
      <c r="H76" s="75">
        <v>0.67</v>
      </c>
      <c r="I76" s="121"/>
      <c r="J76" s="81"/>
    </row>
    <row r="77" ht="13.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6">
    <mergeCell ref="X2:AA2"/>
    <mergeCell ref="AB2:AE2"/>
    <mergeCell ref="E4:F4"/>
    <mergeCell ref="I4:I5"/>
    <mergeCell ref="T6:U6"/>
    <mergeCell ref="T7:U7"/>
    <mergeCell ref="T10:U10"/>
    <mergeCell ref="T48:U48"/>
    <mergeCell ref="T51:U51"/>
    <mergeCell ref="W2:W3"/>
    <mergeCell ref="W44:W45"/>
    <mergeCell ref="X44:Z44"/>
    <mergeCell ref="AA44:AC44"/>
    <mergeCell ref="E45:F45"/>
    <mergeCell ref="I45:I46"/>
    <mergeCell ref="T47:U47"/>
  </mergeCells>
  <printOptions/>
  <pageMargins bottom="0.75" footer="0.0" header="0.0" left="0.7" right="0.7" top="0.75"/>
  <pageSetup orientation="landscape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43"/>
    <col customWidth="1" min="3" max="5" width="8.0"/>
    <col customWidth="1" min="6" max="6" width="14.57"/>
    <col customWidth="1" min="7" max="8" width="8.0"/>
    <col customWidth="1" min="9" max="9" width="14.57"/>
    <col customWidth="1" min="10" max="23" width="8.0"/>
    <col customWidth="1" min="24" max="24" width="13.57"/>
    <col customWidth="1" min="25" max="26" width="8.0"/>
    <col customWidth="1" min="27" max="27" width="14.14"/>
  </cols>
  <sheetData>
    <row r="1" ht="15.75" customHeight="1">
      <c r="A1" s="85" t="s">
        <v>251</v>
      </c>
    </row>
    <row r="2" ht="15.0" customHeight="1">
      <c r="A2" s="85" t="s">
        <v>252</v>
      </c>
    </row>
    <row r="3" ht="15.75" customHeight="1">
      <c r="U3" s="86" t="s">
        <v>8</v>
      </c>
      <c r="V3" s="128" t="s">
        <v>253</v>
      </c>
      <c r="W3" s="88"/>
      <c r="X3" s="127"/>
      <c r="Y3" s="128" t="s">
        <v>254</v>
      </c>
      <c r="Z3" s="88"/>
      <c r="AA3" s="127"/>
    </row>
    <row r="4" ht="15.0" customHeight="1">
      <c r="A4" s="3" t="s">
        <v>8</v>
      </c>
      <c r="B4" s="11" t="s">
        <v>255</v>
      </c>
      <c r="C4" s="11" t="s">
        <v>35</v>
      </c>
      <c r="D4" s="7" t="s">
        <v>31</v>
      </c>
      <c r="E4" s="9"/>
      <c r="F4" s="11" t="s">
        <v>32</v>
      </c>
      <c r="G4" s="11" t="s">
        <v>256</v>
      </c>
      <c r="H4" s="96" t="s">
        <v>257</v>
      </c>
      <c r="I4" s="97" t="s">
        <v>258</v>
      </c>
      <c r="U4" s="90"/>
      <c r="V4" s="91" t="s">
        <v>177</v>
      </c>
      <c r="W4" s="92" t="s">
        <v>178</v>
      </c>
      <c r="X4" s="93" t="s">
        <v>179</v>
      </c>
      <c r="Y4" s="93" t="s">
        <v>177</v>
      </c>
      <c r="Z4" s="92" t="s">
        <v>178</v>
      </c>
      <c r="AA4" s="129" t="s">
        <v>179</v>
      </c>
    </row>
    <row r="5" ht="14.25" customHeight="1">
      <c r="A5" s="24"/>
      <c r="B5" s="25" t="s">
        <v>51</v>
      </c>
      <c r="C5" s="25" t="s">
        <v>259</v>
      </c>
      <c r="D5" s="104">
        <v>37316.0</v>
      </c>
      <c r="E5" s="104">
        <v>37347.0</v>
      </c>
      <c r="F5" s="25" t="s">
        <v>55</v>
      </c>
      <c r="G5" s="25" t="s">
        <v>51</v>
      </c>
      <c r="H5" s="105"/>
      <c r="I5" s="106" t="s">
        <v>188</v>
      </c>
      <c r="U5" s="98">
        <v>1972.0</v>
      </c>
      <c r="V5" s="99"/>
      <c r="W5" s="101"/>
      <c r="X5" s="99"/>
      <c r="Y5" s="101"/>
      <c r="Z5" s="101"/>
      <c r="AA5" s="39"/>
    </row>
    <row r="6" ht="12.75" customHeight="1">
      <c r="A6" s="40">
        <v>1972.0</v>
      </c>
      <c r="B6" s="44"/>
      <c r="C6" s="44">
        <v>1834.4</v>
      </c>
      <c r="D6" s="43"/>
      <c r="E6" s="43"/>
      <c r="F6" s="17"/>
      <c r="G6" s="43"/>
      <c r="H6" s="100"/>
      <c r="I6" s="139"/>
      <c r="R6" s="14" t="s">
        <v>260</v>
      </c>
      <c r="U6" s="40">
        <v>1973.0</v>
      </c>
      <c r="V6" s="44"/>
      <c r="W6" s="44">
        <v>0.30000000000001137</v>
      </c>
      <c r="X6" s="44"/>
      <c r="Y6" s="44"/>
      <c r="Z6" s="44"/>
      <c r="AA6" s="54"/>
    </row>
    <row r="7" ht="14.25" customHeight="1">
      <c r="A7" s="40">
        <v>1973.0</v>
      </c>
      <c r="B7" s="44">
        <v>0.30000000000001137</v>
      </c>
      <c r="C7" s="44">
        <v>3580.7</v>
      </c>
      <c r="D7" s="56"/>
      <c r="E7" s="43"/>
      <c r="F7" s="44">
        <v>315.1</v>
      </c>
      <c r="G7" s="43">
        <v>1.62</v>
      </c>
      <c r="H7" s="55">
        <v>0.06542056074766354</v>
      </c>
      <c r="I7" s="139"/>
      <c r="R7" s="14" t="s">
        <v>261</v>
      </c>
      <c r="U7" s="40">
        <v>1974.0</v>
      </c>
      <c r="V7" s="111"/>
      <c r="W7" s="111"/>
      <c r="X7" s="44">
        <v>1.9000000000000057</v>
      </c>
      <c r="Y7" s="43"/>
      <c r="Z7" s="111"/>
      <c r="AA7" s="54">
        <v>3.01071774203393</v>
      </c>
    </row>
    <row r="8" ht="12.75" customHeight="1">
      <c r="A8" s="40">
        <v>1974.0</v>
      </c>
      <c r="B8" s="44">
        <v>1.9000000000000057</v>
      </c>
      <c r="C8" s="44">
        <v>2079.2</v>
      </c>
      <c r="D8" s="60">
        <v>128.5723102055471</v>
      </c>
      <c r="E8" s="42">
        <v>162.01541639247608</v>
      </c>
      <c r="F8" s="44">
        <v>520.2</v>
      </c>
      <c r="G8" s="43">
        <v>0.61</v>
      </c>
      <c r="H8" s="55">
        <v>0.4</v>
      </c>
      <c r="I8" s="139">
        <f t="shared" ref="I8:I15" si="1">-5.143-(0.000382*C8)-(0.0047*D8)+(0.00706*F8)+(7.105*G8)+(3.864*H8)</f>
        <v>3.010717742</v>
      </c>
      <c r="U8" s="40">
        <v>1975.0</v>
      </c>
      <c r="V8" s="43"/>
      <c r="W8" s="44">
        <v>0.5</v>
      </c>
      <c r="X8" s="43"/>
      <c r="Y8" s="43"/>
      <c r="Z8" s="44">
        <v>0.5103667618645846</v>
      </c>
      <c r="AA8" s="47"/>
    </row>
    <row r="9" ht="12.75" customHeight="1">
      <c r="A9" s="40">
        <v>1975.0</v>
      </c>
      <c r="B9" s="44">
        <v>0.5</v>
      </c>
      <c r="C9" s="44">
        <v>2762.6</v>
      </c>
      <c r="D9" s="60">
        <v>66.33447619902464</v>
      </c>
      <c r="E9" s="42"/>
      <c r="F9" s="44">
        <v>329.2</v>
      </c>
      <c r="G9" s="43">
        <v>0.61</v>
      </c>
      <c r="H9" s="55">
        <v>0.09375</v>
      </c>
      <c r="I9" s="139">
        <f t="shared" si="1"/>
        <v>0.5103667619</v>
      </c>
      <c r="U9" s="40">
        <v>1976.0</v>
      </c>
      <c r="V9" s="111"/>
      <c r="W9" s="44">
        <v>3.3000000000000114</v>
      </c>
      <c r="X9" s="43"/>
      <c r="Y9" s="43"/>
      <c r="Z9" s="44">
        <v>3.040528289994403</v>
      </c>
      <c r="AA9" s="47"/>
    </row>
    <row r="10" ht="12.75" customHeight="1">
      <c r="A10" s="40">
        <v>1976.0</v>
      </c>
      <c r="B10" s="44">
        <v>3.3000000000000114</v>
      </c>
      <c r="C10" s="44">
        <v>2878.3</v>
      </c>
      <c r="D10" s="60">
        <v>75.59727837579848</v>
      </c>
      <c r="E10" s="42"/>
      <c r="F10" s="44">
        <v>468.2</v>
      </c>
      <c r="G10" s="43">
        <v>0.82</v>
      </c>
      <c r="H10" s="55">
        <v>0.13114754098360656</v>
      </c>
      <c r="I10" s="139">
        <f t="shared" si="1"/>
        <v>3.04052829</v>
      </c>
      <c r="R10" s="14" t="s">
        <v>191</v>
      </c>
      <c r="U10" s="40">
        <v>1977.0</v>
      </c>
      <c r="V10" s="44">
        <v>5.399999999999977</v>
      </c>
      <c r="W10" s="111"/>
      <c r="X10" s="43"/>
      <c r="Y10" s="44">
        <v>3.80911024772849</v>
      </c>
      <c r="Z10" s="111"/>
      <c r="AA10" s="47"/>
    </row>
    <row r="11" ht="12.75" customHeight="1">
      <c r="A11" s="40">
        <v>1977.0</v>
      </c>
      <c r="B11" s="44">
        <v>5.399999999999977</v>
      </c>
      <c r="C11" s="44">
        <v>1419.7</v>
      </c>
      <c r="D11" s="60">
        <v>69.2503549065924</v>
      </c>
      <c r="E11" s="42">
        <v>66.62436868473368</v>
      </c>
      <c r="F11" s="44">
        <v>438.1</v>
      </c>
      <c r="G11" s="43">
        <v>0.88</v>
      </c>
      <c r="H11" s="55">
        <v>0.12280701754385964</v>
      </c>
      <c r="I11" s="139">
        <f t="shared" si="1"/>
        <v>3.809110248</v>
      </c>
      <c r="R11" s="14" t="s">
        <v>192</v>
      </c>
      <c r="S11" s="14" t="s">
        <v>193</v>
      </c>
      <c r="U11" s="40">
        <v>1978.0</v>
      </c>
      <c r="V11" s="44">
        <v>1.5</v>
      </c>
      <c r="W11" s="111"/>
      <c r="X11" s="43"/>
      <c r="Y11" s="44">
        <v>1.8769380506157414</v>
      </c>
      <c r="Z11" s="111"/>
      <c r="AA11" s="47"/>
    </row>
    <row r="12" ht="12.75" customHeight="1">
      <c r="A12" s="40">
        <v>1978.0</v>
      </c>
      <c r="B12" s="44">
        <v>1.5</v>
      </c>
      <c r="C12" s="44">
        <v>2598.2</v>
      </c>
      <c r="D12" s="60">
        <v>76.56609797773841</v>
      </c>
      <c r="E12" s="42">
        <v>27.19010110227057</v>
      </c>
      <c r="F12" s="44">
        <v>280.0</v>
      </c>
      <c r="G12" s="43">
        <v>0.88</v>
      </c>
      <c r="H12" s="55">
        <v>0.037037037037037035</v>
      </c>
      <c r="I12" s="139">
        <f t="shared" si="1"/>
        <v>1.876938051</v>
      </c>
      <c r="R12" s="1">
        <v>-1.0</v>
      </c>
      <c r="S12" s="1">
        <v>-1.0</v>
      </c>
      <c r="U12" s="40">
        <v>1979.0</v>
      </c>
      <c r="V12" s="44">
        <v>5.700000000000017</v>
      </c>
      <c r="W12" s="111"/>
      <c r="X12" s="43"/>
      <c r="Y12" s="44">
        <v>5.067764837976293</v>
      </c>
      <c r="Z12" s="111"/>
      <c r="AA12" s="47"/>
    </row>
    <row r="13" ht="12.75" customHeight="1">
      <c r="A13" s="40">
        <v>1979.0</v>
      </c>
      <c r="B13" s="44">
        <v>5.700000000000017</v>
      </c>
      <c r="C13" s="44">
        <v>1039.5</v>
      </c>
      <c r="D13" s="60">
        <v>89.7434387284484</v>
      </c>
      <c r="E13" s="42">
        <v>38.435982857385724</v>
      </c>
      <c r="F13" s="44">
        <v>345.8</v>
      </c>
      <c r="G13" s="66">
        <v>1.1</v>
      </c>
      <c r="H13" s="55">
        <v>0.2</v>
      </c>
      <c r="I13" s="139">
        <f t="shared" si="1"/>
        <v>5.067764838</v>
      </c>
      <c r="R13" s="1">
        <v>9.0</v>
      </c>
      <c r="S13" s="1">
        <v>9.0</v>
      </c>
      <c r="U13" s="40">
        <v>1980.0</v>
      </c>
      <c r="V13" s="43"/>
      <c r="W13" s="44">
        <v>2.0</v>
      </c>
      <c r="X13" s="43"/>
      <c r="Y13" s="43"/>
      <c r="Z13" s="44">
        <v>1.1351770433513573</v>
      </c>
      <c r="AA13" s="47"/>
    </row>
    <row r="14" ht="12.75" customHeight="1">
      <c r="A14" s="40">
        <v>1980.0</v>
      </c>
      <c r="B14" s="44">
        <v>2.0</v>
      </c>
      <c r="C14" s="44">
        <v>2770.8</v>
      </c>
      <c r="D14" s="60">
        <v>63.1633316032842</v>
      </c>
      <c r="E14" s="42">
        <v>82.53521360598218</v>
      </c>
      <c r="F14" s="44">
        <v>335.2</v>
      </c>
      <c r="G14" s="43">
        <v>0.69</v>
      </c>
      <c r="H14" s="55">
        <v>0.09433962264150944</v>
      </c>
      <c r="I14" s="139">
        <f t="shared" si="1"/>
        <v>1.135177043</v>
      </c>
      <c r="U14" s="40">
        <v>1981.0</v>
      </c>
      <c r="V14" s="43"/>
      <c r="W14" s="44">
        <v>2.1999999999999886</v>
      </c>
      <c r="X14" s="43"/>
      <c r="Y14" s="43"/>
      <c r="Z14" s="44">
        <v>2.4465545899294767</v>
      </c>
      <c r="AA14" s="47"/>
    </row>
    <row r="15" ht="12.75" customHeight="1">
      <c r="A15" s="40">
        <v>1981.0</v>
      </c>
      <c r="B15" s="44">
        <v>2.1999999999999886</v>
      </c>
      <c r="C15" s="44">
        <v>1297.9</v>
      </c>
      <c r="D15" s="60">
        <v>54.119412167908024</v>
      </c>
      <c r="E15" s="42">
        <v>10.90290685085542</v>
      </c>
      <c r="F15" s="44">
        <v>380.1</v>
      </c>
      <c r="G15" s="43">
        <v>0.75</v>
      </c>
      <c r="H15" s="55">
        <v>0.0847457627118644</v>
      </c>
      <c r="I15" s="139">
        <f t="shared" si="1"/>
        <v>2.44655459</v>
      </c>
      <c r="U15" s="40">
        <v>1982.0</v>
      </c>
      <c r="V15" s="44">
        <v>1.0999999999999943</v>
      </c>
      <c r="W15" s="111"/>
      <c r="X15" s="43"/>
      <c r="Y15" s="44"/>
      <c r="Z15" s="44"/>
      <c r="AA15" s="47"/>
    </row>
    <row r="16" ht="12.75" customHeight="1">
      <c r="A16" s="40">
        <v>1982.0</v>
      </c>
      <c r="B16" s="44">
        <v>1.0999999999999943</v>
      </c>
      <c r="C16" s="44">
        <v>2313.2</v>
      </c>
      <c r="D16" s="60">
        <v>109.68613461383141</v>
      </c>
      <c r="E16" s="42">
        <v>141.07502594024837</v>
      </c>
      <c r="F16" s="44">
        <v>234.9</v>
      </c>
      <c r="G16" s="43">
        <v>0.65</v>
      </c>
      <c r="H16" s="55"/>
      <c r="I16" s="139"/>
      <c r="U16" s="40">
        <v>1983.0</v>
      </c>
      <c r="V16" s="43"/>
      <c r="W16" s="111"/>
      <c r="X16" s="44">
        <v>0.799999999999983</v>
      </c>
      <c r="Y16" s="43"/>
      <c r="Z16" s="111"/>
      <c r="AA16" s="54">
        <v>0.301242456854891</v>
      </c>
    </row>
    <row r="17" ht="12.75" customHeight="1">
      <c r="A17" s="40">
        <v>1983.0</v>
      </c>
      <c r="B17" s="44">
        <v>0.799999999999983</v>
      </c>
      <c r="C17" s="44">
        <v>730.4</v>
      </c>
      <c r="D17" s="60">
        <v>38.72060867918479</v>
      </c>
      <c r="E17" s="42">
        <v>59.56342319529152</v>
      </c>
      <c r="F17" s="44">
        <v>260.8</v>
      </c>
      <c r="G17" s="43">
        <v>0.54</v>
      </c>
      <c r="H17" s="55">
        <v>0.058823529411764705</v>
      </c>
      <c r="I17" s="139">
        <f t="shared" ref="I17:I22" si="2">-5.143-(0.000382*C17)-(0.0047*D17)+(0.00706*F17)+(7.105*G17)+(3.864*H17)</f>
        <v>0.3012424569</v>
      </c>
      <c r="U17" s="40">
        <v>1984.0</v>
      </c>
      <c r="V17" s="44">
        <v>2.3000000000000114</v>
      </c>
      <c r="W17" s="111"/>
      <c r="X17" s="43"/>
      <c r="Y17" s="44">
        <v>1.3312797846696913</v>
      </c>
      <c r="Z17" s="111"/>
      <c r="AA17" s="47"/>
    </row>
    <row r="18" ht="12.75" customHeight="1">
      <c r="A18" s="40">
        <v>1984.0</v>
      </c>
      <c r="B18" s="44">
        <v>2.3000000000000114</v>
      </c>
      <c r="C18" s="44">
        <v>2886.2</v>
      </c>
      <c r="D18" s="60">
        <v>57.56847134687459</v>
      </c>
      <c r="E18" s="42">
        <v>22.251880637464264</v>
      </c>
      <c r="F18" s="44">
        <v>280.5</v>
      </c>
      <c r="G18" s="43">
        <v>0.81</v>
      </c>
      <c r="H18" s="55">
        <v>0.028985507246376812</v>
      </c>
      <c r="I18" s="139">
        <f t="shared" si="2"/>
        <v>1.331279785</v>
      </c>
      <c r="U18" s="40">
        <v>1985.0</v>
      </c>
      <c r="V18" s="43"/>
      <c r="W18" s="111"/>
      <c r="X18" s="44">
        <v>1.799999999999983</v>
      </c>
      <c r="Y18" s="43"/>
      <c r="Z18" s="111"/>
      <c r="AA18" s="54">
        <v>0.868619605817254</v>
      </c>
    </row>
    <row r="19" ht="12.75" customHeight="1">
      <c r="A19" s="40">
        <v>1985.0</v>
      </c>
      <c r="B19" s="44">
        <v>1.799999999999983</v>
      </c>
      <c r="C19" s="44">
        <v>5276.9</v>
      </c>
      <c r="D19" s="60">
        <v>116.95416897505248</v>
      </c>
      <c r="E19" s="42">
        <v>89.25476550723049</v>
      </c>
      <c r="F19" s="44">
        <v>425.5</v>
      </c>
      <c r="G19" s="43">
        <v>0.73</v>
      </c>
      <c r="H19" s="55">
        <v>0.1</v>
      </c>
      <c r="I19" s="139">
        <f t="shared" si="2"/>
        <v>0.8686196058</v>
      </c>
      <c r="U19" s="40">
        <v>1986.0</v>
      </c>
      <c r="V19" s="44">
        <v>2.0</v>
      </c>
      <c r="W19" s="111"/>
      <c r="X19" s="111"/>
      <c r="Y19" s="44">
        <v>2.8761988200479447</v>
      </c>
      <c r="Z19" s="111"/>
      <c r="AA19" s="108"/>
    </row>
    <row r="20" ht="12.75" customHeight="1">
      <c r="A20" s="40">
        <v>1986.0</v>
      </c>
      <c r="B20" s="44">
        <v>2.0</v>
      </c>
      <c r="C20" s="44">
        <v>3424.1</v>
      </c>
      <c r="D20" s="60">
        <v>49.94999573448003</v>
      </c>
      <c r="E20" s="42">
        <v>26.570971663504746</v>
      </c>
      <c r="F20" s="44">
        <v>262.0</v>
      </c>
      <c r="G20" s="43">
        <v>1.05</v>
      </c>
      <c r="H20" s="55">
        <v>0.06521739130434782</v>
      </c>
      <c r="I20" s="139">
        <f t="shared" si="2"/>
        <v>2.87619882</v>
      </c>
      <c r="U20" s="40">
        <v>1987.0</v>
      </c>
      <c r="V20" s="43">
        <v>1.3999999999999773</v>
      </c>
      <c r="W20" s="111"/>
      <c r="X20" s="43"/>
      <c r="Y20" s="44">
        <v>2.128780457398258</v>
      </c>
      <c r="Z20" s="111"/>
      <c r="AA20" s="47"/>
    </row>
    <row r="21" ht="12.75" customHeight="1">
      <c r="A21" s="40">
        <v>1987.0</v>
      </c>
      <c r="B21" s="43">
        <v>1.3999999999999773</v>
      </c>
      <c r="C21" s="44">
        <v>2069.6</v>
      </c>
      <c r="D21" s="60">
        <v>55.843051617392</v>
      </c>
      <c r="E21" s="42">
        <v>62.75995544714558</v>
      </c>
      <c r="F21" s="44">
        <v>258.0</v>
      </c>
      <c r="G21" s="43">
        <v>0.87</v>
      </c>
      <c r="H21" s="55">
        <v>0.08333333333333333</v>
      </c>
      <c r="I21" s="139">
        <f t="shared" si="2"/>
        <v>2.128780457</v>
      </c>
      <c r="U21" s="40">
        <v>1988.0</v>
      </c>
      <c r="V21" s="43">
        <v>1.799999999999983</v>
      </c>
      <c r="W21" s="111"/>
      <c r="X21" s="44"/>
      <c r="Y21" s="44">
        <v>1.1299686810790535</v>
      </c>
      <c r="Z21" s="111"/>
      <c r="AA21" s="54"/>
    </row>
    <row r="22" ht="12.75" customHeight="1">
      <c r="A22" s="40">
        <v>1988.0</v>
      </c>
      <c r="B22" s="43">
        <v>1.799999999999983</v>
      </c>
      <c r="C22" s="44">
        <v>1309.0</v>
      </c>
      <c r="D22" s="60">
        <v>41.65687636615885</v>
      </c>
      <c r="E22" s="42">
        <v>15.761722526403974</v>
      </c>
      <c r="F22" s="44">
        <v>249.9</v>
      </c>
      <c r="G22" s="43">
        <v>0.66</v>
      </c>
      <c r="H22" s="55">
        <v>0.13333333333333333</v>
      </c>
      <c r="I22" s="139">
        <f t="shared" si="2"/>
        <v>1.129968681</v>
      </c>
      <c r="U22" s="40">
        <v>1989.0</v>
      </c>
      <c r="V22" s="111"/>
      <c r="W22" s="43"/>
      <c r="X22" s="44"/>
      <c r="Y22" s="44"/>
      <c r="Z22" s="44"/>
      <c r="AA22" s="54"/>
    </row>
    <row r="23" ht="12.75" customHeight="1">
      <c r="A23" s="40">
        <v>1989.0</v>
      </c>
      <c r="B23" s="43"/>
      <c r="C23" s="44">
        <v>2282.3</v>
      </c>
      <c r="D23" s="60">
        <v>67.51267074402229</v>
      </c>
      <c r="E23" s="42">
        <v>82.89592827753961</v>
      </c>
      <c r="F23" s="44">
        <v>347.5</v>
      </c>
      <c r="G23" s="43">
        <v>0.62</v>
      </c>
      <c r="H23" s="55">
        <v>0.022222222222222223</v>
      </c>
      <c r="I23" s="139"/>
      <c r="U23" s="40">
        <v>1990.0</v>
      </c>
      <c r="V23" s="43"/>
      <c r="W23" s="43">
        <v>0.4000000000000057</v>
      </c>
      <c r="X23" s="43"/>
      <c r="Y23" s="43"/>
      <c r="Z23" s="44">
        <v>0.5460022103645943</v>
      </c>
      <c r="AA23" s="47"/>
    </row>
    <row r="24" ht="12.75" customHeight="1">
      <c r="A24" s="40">
        <v>1990.0</v>
      </c>
      <c r="B24" s="43">
        <v>0.4000000000000057</v>
      </c>
      <c r="C24" s="44">
        <v>3425.5</v>
      </c>
      <c r="D24" s="60">
        <v>61.32540712523774</v>
      </c>
      <c r="E24" s="42">
        <v>36.0769076874203</v>
      </c>
      <c r="F24" s="44">
        <v>382.9</v>
      </c>
      <c r="G24" s="43">
        <v>0.63</v>
      </c>
      <c r="H24" s="55">
        <v>0.027522935779816512</v>
      </c>
      <c r="I24" s="139">
        <f t="shared" ref="I24:I26" si="3">-5.143-(0.000382*C24)-(0.0047*D24)+(0.00706*F24)+(7.105*G24)+(3.864*H24)</f>
        <v>0.5460022104</v>
      </c>
      <c r="U24" s="40">
        <v>1991.0</v>
      </c>
      <c r="V24" s="111"/>
      <c r="W24" s="111"/>
      <c r="X24" s="43">
        <v>1.4000000000000057</v>
      </c>
      <c r="Y24" s="43"/>
      <c r="Z24" s="111"/>
      <c r="AA24" s="54">
        <v>1.7205480610491914</v>
      </c>
    </row>
    <row r="25" ht="12.75" customHeight="1">
      <c r="A25" s="40">
        <v>1991.0</v>
      </c>
      <c r="B25" s="43">
        <v>1.4000000000000057</v>
      </c>
      <c r="C25" s="44">
        <v>2535.3</v>
      </c>
      <c r="D25" s="60">
        <v>73.48175223458145</v>
      </c>
      <c r="E25" s="42">
        <v>82.85929101361829</v>
      </c>
      <c r="F25" s="44">
        <v>289.0</v>
      </c>
      <c r="G25" s="43">
        <v>0.77</v>
      </c>
      <c r="H25" s="55">
        <v>0.1724137931034483</v>
      </c>
      <c r="I25" s="139">
        <f t="shared" si="3"/>
        <v>1.720548061</v>
      </c>
      <c r="U25" s="40">
        <v>1992.0</v>
      </c>
      <c r="V25" s="43"/>
      <c r="W25" s="111"/>
      <c r="X25" s="43">
        <v>0.5999999999999943</v>
      </c>
      <c r="Y25" s="43"/>
      <c r="Z25" s="111"/>
      <c r="AA25" s="54">
        <v>2.0011534887640043</v>
      </c>
    </row>
    <row r="26" ht="12.75" customHeight="1">
      <c r="A26" s="40">
        <v>1992.0</v>
      </c>
      <c r="B26" s="43">
        <v>0.5999999999999943</v>
      </c>
      <c r="C26" s="44">
        <v>2835.7</v>
      </c>
      <c r="D26" s="60">
        <v>92.31355146407608</v>
      </c>
      <c r="E26" s="42">
        <v>9.438083116416838</v>
      </c>
      <c r="F26" s="44">
        <v>463.2</v>
      </c>
      <c r="G26" s="43">
        <v>0.75</v>
      </c>
      <c r="H26" s="55">
        <v>0.016129032258064516</v>
      </c>
      <c r="I26" s="139">
        <f t="shared" si="3"/>
        <v>2.001153489</v>
      </c>
      <c r="U26" s="40">
        <v>1993.0</v>
      </c>
      <c r="V26" s="43"/>
      <c r="W26" s="43"/>
      <c r="X26" s="43"/>
      <c r="Y26" s="43"/>
      <c r="Z26" s="44"/>
      <c r="AA26" s="47"/>
    </row>
    <row r="27" ht="12.75" customHeight="1">
      <c r="A27" s="40">
        <v>1993.0</v>
      </c>
      <c r="B27" s="43"/>
      <c r="C27" s="44">
        <v>3083.6</v>
      </c>
      <c r="D27" s="60">
        <v>49.92933010202556</v>
      </c>
      <c r="E27" s="42">
        <v>19.715405559046165</v>
      </c>
      <c r="F27" s="44">
        <v>295.3</v>
      </c>
      <c r="G27" s="43">
        <v>0.82</v>
      </c>
      <c r="H27" s="55">
        <v>0.031578947368421054</v>
      </c>
      <c r="I27" s="139"/>
      <c r="U27" s="40">
        <v>1994.0</v>
      </c>
      <c r="V27" s="111"/>
      <c r="W27" s="111"/>
      <c r="X27" s="43">
        <v>3.700000000000017</v>
      </c>
      <c r="Y27" s="43"/>
      <c r="Z27" s="44"/>
      <c r="AA27" s="47"/>
    </row>
    <row r="28" ht="12.75" customHeight="1">
      <c r="A28" s="40">
        <v>1994.0</v>
      </c>
      <c r="B28" s="43">
        <v>3.700000000000017</v>
      </c>
      <c r="C28" s="44"/>
      <c r="D28" s="60">
        <v>129.4921162074021</v>
      </c>
      <c r="E28" s="42">
        <v>111.67450557998983</v>
      </c>
      <c r="F28" s="44">
        <v>299.1</v>
      </c>
      <c r="G28" s="43">
        <v>0.68</v>
      </c>
      <c r="H28" s="55">
        <v>0.12244897959183672</v>
      </c>
      <c r="I28" s="139"/>
      <c r="U28" s="40">
        <v>1995.0</v>
      </c>
      <c r="V28" s="111"/>
      <c r="W28" s="111"/>
      <c r="X28" s="44">
        <v>1.0</v>
      </c>
      <c r="Y28" s="43"/>
      <c r="Z28" s="111"/>
      <c r="AA28" s="54">
        <v>2.378140852764651</v>
      </c>
    </row>
    <row r="29" ht="12.75" customHeight="1">
      <c r="A29" s="40">
        <v>1995.0</v>
      </c>
      <c r="B29" s="44">
        <v>1.0</v>
      </c>
      <c r="C29" s="44">
        <v>1420.4</v>
      </c>
      <c r="D29" s="60">
        <v>58.02695748436706</v>
      </c>
      <c r="E29" s="42">
        <v>32.632737934954974</v>
      </c>
      <c r="F29" s="44">
        <v>228.8</v>
      </c>
      <c r="G29" s="43">
        <v>0.85</v>
      </c>
      <c r="H29" s="55">
        <v>0.17647058823529413</v>
      </c>
      <c r="I29" s="139">
        <f t="shared" ref="I29:I30" si="4">-5.143-(0.000382*C29)-(0.0047*D29)+(0.00706*F29)+(7.105*G29)+(3.864*H29)</f>
        <v>2.378140853</v>
      </c>
      <c r="U29" s="40">
        <v>1996.0</v>
      </c>
      <c r="V29" s="43">
        <v>3.6999999999999886</v>
      </c>
      <c r="W29" s="111"/>
      <c r="X29" s="43"/>
      <c r="Y29" s="44">
        <v>3.182822135433684</v>
      </c>
      <c r="Z29" s="111"/>
      <c r="AA29" s="47"/>
    </row>
    <row r="30" ht="12.75" customHeight="1">
      <c r="A30" s="40">
        <v>1996.0</v>
      </c>
      <c r="B30" s="43">
        <v>3.6999999999999886</v>
      </c>
      <c r="C30" s="44">
        <v>2265.9</v>
      </c>
      <c r="D30" s="60">
        <v>107.26682224815247</v>
      </c>
      <c r="E30" s="42">
        <v>80.80579241839452</v>
      </c>
      <c r="F30" s="44">
        <v>365.0</v>
      </c>
      <c r="G30" s="43">
        <v>0.73</v>
      </c>
      <c r="H30" s="55">
        <v>0.5</v>
      </c>
      <c r="I30" s="139">
        <f t="shared" si="4"/>
        <v>3.182822135</v>
      </c>
      <c r="U30" s="40">
        <v>1997.0</v>
      </c>
      <c r="V30" s="44"/>
      <c r="W30" s="43"/>
      <c r="X30" s="43"/>
      <c r="Y30" s="44"/>
      <c r="Z30" s="44"/>
      <c r="AA30" s="47"/>
    </row>
    <row r="31" ht="12.75" customHeight="1">
      <c r="A31" s="40">
        <v>1997.0</v>
      </c>
      <c r="B31" s="43"/>
      <c r="C31" s="44">
        <v>1233.0</v>
      </c>
      <c r="D31" s="60">
        <v>117.0147204021183</v>
      </c>
      <c r="E31" s="42">
        <v>128.02719684049907</v>
      </c>
      <c r="F31" s="44">
        <v>460.1</v>
      </c>
      <c r="G31" s="43">
        <v>0.77</v>
      </c>
      <c r="H31" s="55"/>
      <c r="I31" s="139"/>
      <c r="U31" s="40">
        <v>1998.0</v>
      </c>
      <c r="V31" s="43"/>
      <c r="W31" s="111"/>
      <c r="X31" s="44">
        <v>0.0</v>
      </c>
      <c r="Y31" s="43"/>
      <c r="Z31" s="111"/>
      <c r="AA31" s="54">
        <v>0.5734276697962475</v>
      </c>
    </row>
    <row r="32" ht="12.75" customHeight="1">
      <c r="A32" s="40">
        <v>1998.0</v>
      </c>
      <c r="B32" s="44">
        <v>0.0</v>
      </c>
      <c r="C32" s="44">
        <v>2890.4</v>
      </c>
      <c r="D32" s="60">
        <v>35.866708553989774</v>
      </c>
      <c r="E32" s="42">
        <v>9.7024803279179</v>
      </c>
      <c r="F32" s="44">
        <v>378.9</v>
      </c>
      <c r="G32" s="43">
        <v>0.58</v>
      </c>
      <c r="H32" s="55">
        <v>0.05</v>
      </c>
      <c r="I32" s="139">
        <f t="shared" ref="I32:I33" si="5">-5.143-(0.000382*C32)-(0.0047*D32)+(0.00706*F32)+(7.105*G32)+(3.864*H32)</f>
        <v>0.5734276698</v>
      </c>
      <c r="U32" s="40">
        <v>1999.0</v>
      </c>
      <c r="V32" s="111"/>
      <c r="W32" s="111"/>
      <c r="X32" s="43">
        <v>0.09999999999999432</v>
      </c>
      <c r="Y32" s="43"/>
      <c r="Z32" s="111"/>
      <c r="AA32" s="54">
        <v>-0.08376914156663945</v>
      </c>
    </row>
    <row r="33" ht="12.75" customHeight="1">
      <c r="A33" s="40">
        <v>1999.0</v>
      </c>
      <c r="B33" s="43">
        <v>0.09999999999999432</v>
      </c>
      <c r="C33" s="44">
        <v>3963.4</v>
      </c>
      <c r="D33" s="60">
        <v>107.98100110702212</v>
      </c>
      <c r="E33" s="42">
        <v>85.87379947940043</v>
      </c>
      <c r="F33" s="44">
        <v>162.9</v>
      </c>
      <c r="G33" s="43">
        <v>0.81</v>
      </c>
      <c r="H33" s="55">
        <v>0.045454545454545456</v>
      </c>
      <c r="I33" s="139">
        <f t="shared" si="5"/>
        <v>-0.08376914157</v>
      </c>
      <c r="U33" s="40">
        <v>2000.0</v>
      </c>
      <c r="V33" s="111"/>
      <c r="W33" s="111"/>
      <c r="X33" s="43">
        <v>0.19999999999998863</v>
      </c>
      <c r="Y33" s="111"/>
      <c r="Z33" s="44"/>
      <c r="AA33" s="54"/>
    </row>
    <row r="34" ht="13.5" customHeight="1">
      <c r="A34" s="40">
        <v>2000.0</v>
      </c>
      <c r="B34" s="43">
        <v>0.19999999999998863</v>
      </c>
      <c r="C34" s="44"/>
      <c r="D34" s="60">
        <v>33.9463543069144</v>
      </c>
      <c r="E34" s="42">
        <v>15.785447147174102</v>
      </c>
      <c r="F34" s="44">
        <v>249.4</v>
      </c>
      <c r="G34" s="43">
        <v>0.68</v>
      </c>
      <c r="H34" s="55">
        <v>0.05454545454545454</v>
      </c>
      <c r="I34" s="139"/>
      <c r="U34" s="74">
        <v>2001.0</v>
      </c>
      <c r="V34" s="121"/>
      <c r="W34" s="75"/>
      <c r="X34" s="79"/>
      <c r="Y34" s="121"/>
      <c r="Z34" s="79"/>
      <c r="AA34" s="81"/>
    </row>
    <row r="35" ht="14.25" customHeight="1">
      <c r="A35" s="74">
        <v>2001.0</v>
      </c>
      <c r="B35" s="75"/>
      <c r="C35" s="79">
        <v>3995.7</v>
      </c>
      <c r="D35" s="124">
        <v>25.425545283188224</v>
      </c>
      <c r="E35" s="125">
        <v>4.264099572150914</v>
      </c>
      <c r="F35" s="119">
        <v>373.3</v>
      </c>
      <c r="G35" s="75">
        <v>0.67</v>
      </c>
      <c r="H35" s="121"/>
      <c r="I35" s="81"/>
    </row>
    <row r="36" ht="13.5" customHeight="1">
      <c r="F36" s="126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8">
    <mergeCell ref="U3:U4"/>
    <mergeCell ref="V3:X3"/>
    <mergeCell ref="Y3:AA3"/>
    <mergeCell ref="D4:E4"/>
    <mergeCell ref="H4:H5"/>
    <mergeCell ref="R6:S6"/>
    <mergeCell ref="R7:S7"/>
    <mergeCell ref="R10:S10"/>
  </mergeCells>
  <printOptions/>
  <pageMargins bottom="0.75" footer="0.0" header="0.0" left="0.7" right="0.7" top="0.75"/>
  <pageSetup orientation="landscape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43"/>
    <col customWidth="1" min="3" max="4" width="8.0"/>
    <col customWidth="1" min="5" max="5" width="14.57"/>
    <col customWidth="1" min="6" max="6" width="10.0"/>
    <col customWidth="1" min="7" max="8" width="8.0"/>
    <col customWidth="1" min="9" max="9" width="14.57"/>
    <col customWidth="1" min="10" max="18" width="8.0"/>
    <col customWidth="1" min="19" max="19" width="10.14"/>
    <col customWidth="1" min="20" max="23" width="8.0"/>
    <col customWidth="1" min="24" max="24" width="13.71"/>
    <col customWidth="1" min="25" max="26" width="8.0"/>
    <col customWidth="1" min="27" max="27" width="13.71"/>
  </cols>
  <sheetData>
    <row r="1" ht="15.75" customHeight="1">
      <c r="A1" s="85" t="s">
        <v>262</v>
      </c>
    </row>
    <row r="2" ht="15.0" customHeight="1">
      <c r="A2" s="85" t="s">
        <v>263</v>
      </c>
    </row>
    <row r="3" ht="15.75" customHeight="1">
      <c r="U3" s="86" t="s">
        <v>8</v>
      </c>
      <c r="V3" s="128" t="s">
        <v>264</v>
      </c>
      <c r="W3" s="88"/>
      <c r="X3" s="127"/>
      <c r="Y3" s="87" t="s">
        <v>265</v>
      </c>
      <c r="Z3" s="88"/>
      <c r="AA3" s="89"/>
    </row>
    <row r="4" ht="15.0" customHeight="1">
      <c r="A4" s="3" t="s">
        <v>8</v>
      </c>
      <c r="B4" s="11" t="s">
        <v>266</v>
      </c>
      <c r="C4" s="7" t="s">
        <v>31</v>
      </c>
      <c r="D4" s="9"/>
      <c r="E4" s="11" t="s">
        <v>32</v>
      </c>
      <c r="F4" s="11" t="s">
        <v>267</v>
      </c>
      <c r="G4" s="11" t="s">
        <v>268</v>
      </c>
      <c r="H4" s="96" t="s">
        <v>269</v>
      </c>
      <c r="I4" s="97" t="s">
        <v>270</v>
      </c>
      <c r="U4" s="90"/>
      <c r="V4" s="91" t="s">
        <v>177</v>
      </c>
      <c r="W4" s="92" t="s">
        <v>178</v>
      </c>
      <c r="X4" s="93" t="s">
        <v>179</v>
      </c>
      <c r="Y4" s="93" t="s">
        <v>177</v>
      </c>
      <c r="Z4" s="92" t="s">
        <v>178</v>
      </c>
      <c r="AA4" s="129" t="s">
        <v>179</v>
      </c>
    </row>
    <row r="5" ht="12.75" customHeight="1">
      <c r="A5" s="24"/>
      <c r="B5" s="25" t="s">
        <v>51</v>
      </c>
      <c r="C5" s="104">
        <v>37316.0</v>
      </c>
      <c r="D5" s="104">
        <v>37347.0</v>
      </c>
      <c r="E5" s="25" t="s">
        <v>55</v>
      </c>
      <c r="F5" s="25" t="s">
        <v>50</v>
      </c>
      <c r="G5" s="25" t="s">
        <v>51</v>
      </c>
      <c r="H5" s="105"/>
      <c r="I5" s="106" t="s">
        <v>188</v>
      </c>
      <c r="R5" s="14" t="s">
        <v>271</v>
      </c>
      <c r="U5" s="98">
        <v>1972.0</v>
      </c>
      <c r="V5" s="101"/>
      <c r="W5" s="99"/>
      <c r="X5" s="99"/>
      <c r="Y5" s="101"/>
      <c r="Z5" s="101"/>
      <c r="AA5" s="39"/>
    </row>
    <row r="6" ht="14.25" customHeight="1">
      <c r="A6" s="40">
        <v>1972.0</v>
      </c>
      <c r="B6" s="43"/>
      <c r="C6" s="43"/>
      <c r="D6" s="43"/>
      <c r="E6" s="17"/>
      <c r="F6" s="130"/>
      <c r="G6" s="43"/>
      <c r="H6" s="100"/>
      <c r="I6" s="139"/>
      <c r="R6" s="14" t="s">
        <v>272</v>
      </c>
      <c r="U6" s="40">
        <v>1973.0</v>
      </c>
      <c r="V6" s="44"/>
      <c r="W6" s="44">
        <v>239.0</v>
      </c>
      <c r="X6" s="44"/>
      <c r="Y6" s="44"/>
      <c r="Z6" s="44"/>
      <c r="AA6" s="54"/>
    </row>
    <row r="7" ht="12.75" customHeight="1">
      <c r="A7" s="40">
        <v>1973.0</v>
      </c>
      <c r="B7" s="44">
        <v>239.0</v>
      </c>
      <c r="C7" s="56"/>
      <c r="D7" s="43"/>
      <c r="E7" s="44">
        <v>315.1</v>
      </c>
      <c r="F7" s="43">
        <v>240.2</v>
      </c>
      <c r="G7" s="43">
        <v>1.62</v>
      </c>
      <c r="H7" s="55">
        <v>0.06542056074766354</v>
      </c>
      <c r="I7" s="139"/>
      <c r="U7" s="40">
        <v>1974.0</v>
      </c>
      <c r="V7" s="111"/>
      <c r="W7" s="111"/>
      <c r="X7" s="43">
        <v>239.8</v>
      </c>
      <c r="Y7" s="43"/>
      <c r="Z7" s="111"/>
      <c r="AA7" s="54">
        <v>239.62038579841828</v>
      </c>
    </row>
    <row r="8" ht="12.75" customHeight="1">
      <c r="A8" s="40">
        <v>1974.0</v>
      </c>
      <c r="B8" s="43">
        <v>239.8</v>
      </c>
      <c r="C8" s="60">
        <v>128.5723102055471</v>
      </c>
      <c r="D8" s="42">
        <v>162.01541639247608</v>
      </c>
      <c r="E8" s="44">
        <v>520.2</v>
      </c>
      <c r="F8" s="43">
        <v>239.5</v>
      </c>
      <c r="G8" s="43">
        <v>0.61</v>
      </c>
      <c r="H8" s="55">
        <v>0.4</v>
      </c>
      <c r="I8" s="139">
        <f>169.943-(0.00454*C8)+(0.00273*D8)+(0.00221*E8)+(0.281*F8)+(1.406*G8)+(1.28*H8)</f>
        <v>239.6203858</v>
      </c>
      <c r="U8" s="40">
        <v>1975.0</v>
      </c>
      <c r="V8" s="43"/>
      <c r="W8" s="44">
        <v>238.7</v>
      </c>
      <c r="X8" s="43"/>
      <c r="Y8" s="43"/>
      <c r="Z8" s="44"/>
      <c r="AA8" s="47"/>
    </row>
    <row r="9" ht="12.75" customHeight="1">
      <c r="A9" s="40">
        <v>1975.0</v>
      </c>
      <c r="B9" s="44">
        <v>238.7</v>
      </c>
      <c r="C9" s="60">
        <v>66.33447619902464</v>
      </c>
      <c r="D9" s="42"/>
      <c r="E9" s="44">
        <v>329.2</v>
      </c>
      <c r="F9" s="43">
        <v>239.2</v>
      </c>
      <c r="G9" s="43">
        <v>0.61</v>
      </c>
      <c r="H9" s="55">
        <v>0.09375</v>
      </c>
      <c r="I9" s="139"/>
      <c r="U9" s="40">
        <v>1976.0</v>
      </c>
      <c r="V9" s="111"/>
      <c r="W9" s="44">
        <v>239.0</v>
      </c>
      <c r="X9" s="43"/>
      <c r="Y9" s="43"/>
      <c r="Z9" s="44"/>
      <c r="AA9" s="47"/>
    </row>
    <row r="10" ht="12.75" customHeight="1">
      <c r="A10" s="40">
        <v>1976.0</v>
      </c>
      <c r="B10" s="44">
        <v>239.0</v>
      </c>
      <c r="C10" s="60">
        <v>75.59727837579848</v>
      </c>
      <c r="D10" s="42"/>
      <c r="E10" s="44">
        <v>468.2</v>
      </c>
      <c r="F10" s="43">
        <v>239.1</v>
      </c>
      <c r="G10" s="43">
        <v>0.82</v>
      </c>
      <c r="H10" s="55">
        <v>0.13114754098360656</v>
      </c>
      <c r="I10" s="139"/>
      <c r="R10" s="14" t="s">
        <v>191</v>
      </c>
      <c r="U10" s="40">
        <v>1977.0</v>
      </c>
      <c r="V10" s="43">
        <v>238.9</v>
      </c>
      <c r="W10" s="111"/>
      <c r="X10" s="43"/>
      <c r="Y10" s="44">
        <v>239.27596189768957</v>
      </c>
      <c r="Z10" s="111"/>
      <c r="AA10" s="47"/>
    </row>
    <row r="11" ht="12.75" customHeight="1">
      <c r="A11" s="40">
        <v>1977.0</v>
      </c>
      <c r="B11" s="43">
        <v>238.9</v>
      </c>
      <c r="C11" s="60">
        <v>69.2503549065924</v>
      </c>
      <c r="D11" s="42">
        <v>66.62436868473368</v>
      </c>
      <c r="E11" s="44">
        <v>438.1</v>
      </c>
      <c r="F11" s="43">
        <v>238.8</v>
      </c>
      <c r="G11" s="43">
        <v>0.88</v>
      </c>
      <c r="H11" s="55">
        <v>0.12280701754385964</v>
      </c>
      <c r="I11" s="139">
        <f t="shared" ref="I11:I15" si="1">169.943-(0.00454*C11)+(0.00273*D11)+(0.00221*E11)+(0.281*F11)+(1.406*G11)+(1.28*H11)</f>
        <v>239.2759619</v>
      </c>
      <c r="R11" s="14" t="s">
        <v>192</v>
      </c>
      <c r="S11" s="14" t="s">
        <v>193</v>
      </c>
      <c r="U11" s="40">
        <v>1978.0</v>
      </c>
      <c r="V11" s="44">
        <v>239.0</v>
      </c>
      <c r="W11" s="111"/>
      <c r="X11" s="43"/>
      <c r="Y11" s="44">
        <v>238.7602062985977</v>
      </c>
      <c r="Z11" s="111"/>
      <c r="AA11" s="47"/>
    </row>
    <row r="12" ht="12.75" customHeight="1">
      <c r="A12" s="40">
        <v>1978.0</v>
      </c>
      <c r="B12" s="44">
        <v>239.0</v>
      </c>
      <c r="C12" s="60">
        <v>76.56609797773841</v>
      </c>
      <c r="D12" s="42">
        <v>27.19010110227057</v>
      </c>
      <c r="E12" s="44">
        <v>280.0</v>
      </c>
      <c r="F12" s="43">
        <v>239.1</v>
      </c>
      <c r="G12" s="43">
        <v>0.88</v>
      </c>
      <c r="H12" s="55">
        <v>0.037037037037037035</v>
      </c>
      <c r="I12" s="139">
        <f t="shared" si="1"/>
        <v>238.7602063</v>
      </c>
      <c r="R12" s="1">
        <v>237.0</v>
      </c>
      <c r="S12" s="1">
        <v>237.0</v>
      </c>
      <c r="U12" s="40">
        <v>1979.0</v>
      </c>
      <c r="V12" s="43">
        <v>239.4</v>
      </c>
      <c r="W12" s="111"/>
      <c r="X12" s="43"/>
      <c r="Y12" s="44">
        <v>239.42251302137353</v>
      </c>
      <c r="Z12" s="111"/>
      <c r="AA12" s="47"/>
    </row>
    <row r="13" ht="12.75" customHeight="1">
      <c r="A13" s="40">
        <v>1979.0</v>
      </c>
      <c r="B13" s="43">
        <v>239.4</v>
      </c>
      <c r="C13" s="60">
        <v>89.7434387284484</v>
      </c>
      <c r="D13" s="42">
        <v>38.435982857385724</v>
      </c>
      <c r="E13" s="44">
        <v>345.8</v>
      </c>
      <c r="F13" s="43">
        <v>239.2</v>
      </c>
      <c r="G13" s="66">
        <v>1.1</v>
      </c>
      <c r="H13" s="55">
        <v>0.2</v>
      </c>
      <c r="I13" s="139">
        <f t="shared" si="1"/>
        <v>239.422513</v>
      </c>
      <c r="R13" s="1">
        <v>240.0</v>
      </c>
      <c r="S13" s="1">
        <v>240.0</v>
      </c>
      <c r="U13" s="40">
        <v>1980.0</v>
      </c>
      <c r="V13" s="43"/>
      <c r="W13" s="43">
        <v>238.9</v>
      </c>
      <c r="X13" s="43"/>
      <c r="Y13" s="43"/>
      <c r="Z13" s="44">
        <v>238.78794632464655</v>
      </c>
      <c r="AA13" s="47"/>
    </row>
    <row r="14" ht="12.75" customHeight="1">
      <c r="A14" s="40">
        <v>1980.0</v>
      </c>
      <c r="B14" s="43">
        <v>238.9</v>
      </c>
      <c r="C14" s="60">
        <v>63.1633316032842</v>
      </c>
      <c r="D14" s="42">
        <v>82.53521360598218</v>
      </c>
      <c r="E14" s="44">
        <v>335.2</v>
      </c>
      <c r="F14" s="43">
        <v>238.7</v>
      </c>
      <c r="G14" s="43">
        <v>0.69</v>
      </c>
      <c r="H14" s="55">
        <v>0.09433962264150944</v>
      </c>
      <c r="I14" s="139">
        <f t="shared" si="1"/>
        <v>238.7879463</v>
      </c>
      <c r="U14" s="40">
        <v>1981.0</v>
      </c>
      <c r="V14" s="43"/>
      <c r="W14" s="44">
        <v>239.0</v>
      </c>
      <c r="X14" s="43"/>
      <c r="Y14" s="43"/>
      <c r="Z14" s="44">
        <v>238.74855838073174</v>
      </c>
      <c r="AA14" s="47"/>
    </row>
    <row r="15" ht="12.75" customHeight="1">
      <c r="A15" s="40">
        <v>1981.0</v>
      </c>
      <c r="B15" s="44">
        <v>239.0</v>
      </c>
      <c r="C15" s="60">
        <v>54.119412167908024</v>
      </c>
      <c r="D15" s="42">
        <v>10.90290685085542</v>
      </c>
      <c r="E15" s="44">
        <v>380.1</v>
      </c>
      <c r="F15" s="43">
        <v>238.5</v>
      </c>
      <c r="G15" s="43">
        <v>0.75</v>
      </c>
      <c r="H15" s="55">
        <v>0.0847457627118644</v>
      </c>
      <c r="I15" s="139">
        <f t="shared" si="1"/>
        <v>238.7485584</v>
      </c>
      <c r="U15" s="40">
        <v>1982.0</v>
      </c>
      <c r="V15" s="131"/>
      <c r="W15" s="43"/>
      <c r="X15" s="43"/>
      <c r="Y15" s="44"/>
      <c r="Z15" s="44"/>
      <c r="AA15" s="47"/>
    </row>
    <row r="16" ht="12.75" customHeight="1">
      <c r="A16" s="40">
        <v>1982.0</v>
      </c>
      <c r="B16" s="43"/>
      <c r="C16" s="60">
        <v>109.68613461383141</v>
      </c>
      <c r="D16" s="42">
        <v>141.07502594024837</v>
      </c>
      <c r="E16" s="44">
        <v>234.9</v>
      </c>
      <c r="F16" s="43">
        <v>237.8</v>
      </c>
      <c r="G16" s="43">
        <v>0.65</v>
      </c>
      <c r="H16" s="55"/>
      <c r="I16" s="139"/>
      <c r="U16" s="40">
        <v>1983.0</v>
      </c>
      <c r="V16" s="43"/>
      <c r="W16" s="111"/>
      <c r="X16" s="43">
        <v>238.5</v>
      </c>
      <c r="Y16" s="111"/>
      <c r="Z16" s="111"/>
      <c r="AA16" s="54">
        <v>238.44351869956674</v>
      </c>
    </row>
    <row r="17" ht="12.75" customHeight="1">
      <c r="A17" s="40">
        <v>1983.0</v>
      </c>
      <c r="B17" s="43">
        <v>238.5</v>
      </c>
      <c r="C17" s="60">
        <v>38.72060867918479</v>
      </c>
      <c r="D17" s="42">
        <v>59.56342319529152</v>
      </c>
      <c r="E17" s="44">
        <v>260.8</v>
      </c>
      <c r="F17" s="43">
        <v>238.8</v>
      </c>
      <c r="G17" s="43">
        <v>0.54</v>
      </c>
      <c r="H17" s="55">
        <v>0.058823529411764705</v>
      </c>
      <c r="I17" s="139">
        <f t="shared" ref="I17:I30" si="2">169.943-(0.00454*C17)+(0.00273*D17)+(0.00221*E17)+(0.281*F17)+(1.406*G17)+(1.28*H17)</f>
        <v>238.4435187</v>
      </c>
      <c r="U17" s="40">
        <v>1984.0</v>
      </c>
      <c r="V17" s="43">
        <v>238.4</v>
      </c>
      <c r="W17" s="111"/>
      <c r="X17" s="43"/>
      <c r="Y17" s="44">
        <v>238.58485322350083</v>
      </c>
      <c r="Z17" s="111"/>
      <c r="AA17" s="47"/>
    </row>
    <row r="18" ht="12.75" customHeight="1">
      <c r="A18" s="40">
        <v>1984.0</v>
      </c>
      <c r="B18" s="43">
        <v>238.4</v>
      </c>
      <c r="C18" s="60">
        <v>57.56847134687459</v>
      </c>
      <c r="D18" s="42">
        <v>22.251880637464264</v>
      </c>
      <c r="E18" s="44">
        <v>280.5</v>
      </c>
      <c r="F18" s="43">
        <v>238.6</v>
      </c>
      <c r="G18" s="43">
        <v>0.81</v>
      </c>
      <c r="H18" s="55">
        <v>0.028985507246376812</v>
      </c>
      <c r="I18" s="139">
        <f t="shared" si="2"/>
        <v>238.5848532</v>
      </c>
      <c r="U18" s="40">
        <v>1985.0</v>
      </c>
      <c r="V18" s="43"/>
      <c r="W18" s="111"/>
      <c r="X18" s="44">
        <v>239.0</v>
      </c>
      <c r="Y18" s="111"/>
      <c r="Z18" s="111"/>
      <c r="AA18" s="54">
        <v>239.02182858268802</v>
      </c>
    </row>
    <row r="19" ht="12.75" customHeight="1">
      <c r="A19" s="40">
        <v>1985.0</v>
      </c>
      <c r="B19" s="44">
        <v>239.0</v>
      </c>
      <c r="C19" s="60">
        <v>116.95416897505248</v>
      </c>
      <c r="D19" s="42">
        <v>89.25476550723049</v>
      </c>
      <c r="E19" s="44">
        <v>425.5</v>
      </c>
      <c r="F19" s="43">
        <v>239.4</v>
      </c>
      <c r="G19" s="43">
        <v>0.73</v>
      </c>
      <c r="H19" s="55">
        <v>0.1</v>
      </c>
      <c r="I19" s="139">
        <f t="shared" si="2"/>
        <v>239.0218286</v>
      </c>
      <c r="U19" s="40">
        <v>1986.0</v>
      </c>
      <c r="V19" s="44">
        <v>239.0</v>
      </c>
      <c r="W19" s="111"/>
      <c r="X19" s="111"/>
      <c r="Y19" s="44">
        <v>239.05846403287643</v>
      </c>
      <c r="Z19" s="111"/>
      <c r="AA19" s="108"/>
    </row>
    <row r="20" ht="12.75" customHeight="1">
      <c r="A20" s="40">
        <v>1986.0</v>
      </c>
      <c r="B20" s="44">
        <v>239.0</v>
      </c>
      <c r="C20" s="60">
        <v>49.94999573448003</v>
      </c>
      <c r="D20" s="42">
        <v>26.570971663504746</v>
      </c>
      <c r="E20" s="44">
        <v>262.0</v>
      </c>
      <c r="F20" s="43">
        <v>238.9</v>
      </c>
      <c r="G20" s="43">
        <v>1.05</v>
      </c>
      <c r="H20" s="55">
        <v>0.06521739130434782</v>
      </c>
      <c r="I20" s="139">
        <f t="shared" si="2"/>
        <v>239.058464</v>
      </c>
      <c r="U20" s="40">
        <v>1987.0</v>
      </c>
      <c r="V20" s="44">
        <v>239.1</v>
      </c>
      <c r="W20" s="111"/>
      <c r="X20" s="43"/>
      <c r="Y20" s="44">
        <v>239.0041738906944</v>
      </c>
      <c r="Z20" s="111"/>
      <c r="AA20" s="47"/>
    </row>
    <row r="21" ht="12.75" customHeight="1">
      <c r="A21" s="40">
        <v>1987.0</v>
      </c>
      <c r="B21" s="44">
        <v>239.1</v>
      </c>
      <c r="C21" s="60">
        <v>55.843051617392</v>
      </c>
      <c r="D21" s="42">
        <v>62.75995544714558</v>
      </c>
      <c r="E21" s="44">
        <v>258.0</v>
      </c>
      <c r="F21" s="43">
        <v>239.3</v>
      </c>
      <c r="G21" s="43">
        <v>0.87</v>
      </c>
      <c r="H21" s="55">
        <v>0.08333333333333333</v>
      </c>
      <c r="I21" s="139">
        <f t="shared" si="2"/>
        <v>239.0041739</v>
      </c>
      <c r="U21" s="40">
        <v>1988.0</v>
      </c>
      <c r="V21" s="43">
        <v>238.4</v>
      </c>
      <c r="W21" s="111"/>
      <c r="X21" s="44"/>
      <c r="Y21" s="44">
        <v>238.55061295046147</v>
      </c>
      <c r="Z21" s="111"/>
      <c r="AA21" s="54"/>
    </row>
    <row r="22" ht="12.75" customHeight="1">
      <c r="A22" s="40">
        <v>1988.0</v>
      </c>
      <c r="B22" s="43">
        <v>238.4</v>
      </c>
      <c r="C22" s="60">
        <v>41.65687636615885</v>
      </c>
      <c r="D22" s="42">
        <v>15.761722526403974</v>
      </c>
      <c r="E22" s="44">
        <v>249.9</v>
      </c>
      <c r="F22" s="43">
        <v>238.8</v>
      </c>
      <c r="G22" s="43">
        <v>0.66</v>
      </c>
      <c r="H22" s="55">
        <v>0.13333333333333333</v>
      </c>
      <c r="I22" s="139">
        <f t="shared" si="2"/>
        <v>238.550613</v>
      </c>
      <c r="U22" s="40">
        <v>1989.0</v>
      </c>
      <c r="V22" s="111"/>
      <c r="W22" s="43">
        <v>238.2</v>
      </c>
      <c r="X22" s="44"/>
      <c r="Y22" s="44"/>
      <c r="Z22" s="44">
        <v>238.68993780346426</v>
      </c>
      <c r="AA22" s="54"/>
    </row>
    <row r="23" ht="12.75" customHeight="1">
      <c r="A23" s="40">
        <v>1989.0</v>
      </c>
      <c r="B23" s="43">
        <v>238.2</v>
      </c>
      <c r="C23" s="60">
        <v>67.51267074402229</v>
      </c>
      <c r="D23" s="42">
        <v>82.89592827753961</v>
      </c>
      <c r="E23" s="44">
        <v>347.5</v>
      </c>
      <c r="F23" s="44">
        <v>239.0</v>
      </c>
      <c r="G23" s="43">
        <v>0.62</v>
      </c>
      <c r="H23" s="55">
        <v>0.022222222222222223</v>
      </c>
      <c r="I23" s="139">
        <f t="shared" si="2"/>
        <v>238.6899378</v>
      </c>
      <c r="U23" s="40">
        <v>1990.0</v>
      </c>
      <c r="V23" s="43"/>
      <c r="W23" s="43">
        <v>238.6</v>
      </c>
      <c r="X23" s="43"/>
      <c r="Y23" s="43"/>
      <c r="Z23" s="44">
        <v>238.66119096743628</v>
      </c>
      <c r="AA23" s="47"/>
    </row>
    <row r="24" ht="12.75" customHeight="1">
      <c r="A24" s="40">
        <v>1990.0</v>
      </c>
      <c r="B24" s="43">
        <v>238.6</v>
      </c>
      <c r="C24" s="60">
        <v>61.32540712523774</v>
      </c>
      <c r="D24" s="42">
        <v>36.0769076874203</v>
      </c>
      <c r="E24" s="44">
        <v>382.9</v>
      </c>
      <c r="F24" s="43">
        <v>238.9</v>
      </c>
      <c r="G24" s="43">
        <v>0.63</v>
      </c>
      <c r="H24" s="55">
        <v>0.027522935779816512</v>
      </c>
      <c r="I24" s="139">
        <f t="shared" si="2"/>
        <v>238.661191</v>
      </c>
      <c r="U24" s="40">
        <v>1991.0</v>
      </c>
      <c r="V24" s="111"/>
      <c r="W24" s="111"/>
      <c r="X24" s="43">
        <v>238.7</v>
      </c>
      <c r="Y24" s="43"/>
      <c r="Z24" s="111"/>
      <c r="AA24" s="54">
        <v>238.8522983644946</v>
      </c>
    </row>
    <row r="25" ht="12.75" customHeight="1">
      <c r="A25" s="40">
        <v>1991.0</v>
      </c>
      <c r="B25" s="43">
        <v>238.7</v>
      </c>
      <c r="C25" s="60">
        <v>73.48175223458145</v>
      </c>
      <c r="D25" s="42">
        <v>82.85929101361829</v>
      </c>
      <c r="E25" s="44">
        <v>289.0</v>
      </c>
      <c r="F25" s="43">
        <v>238.7</v>
      </c>
      <c r="G25" s="43">
        <v>0.77</v>
      </c>
      <c r="H25" s="55">
        <v>0.1724137931034483</v>
      </c>
      <c r="I25" s="139">
        <f t="shared" si="2"/>
        <v>238.8522984</v>
      </c>
      <c r="U25" s="40">
        <v>1992.0</v>
      </c>
      <c r="V25" s="43"/>
      <c r="W25" s="111"/>
      <c r="X25" s="43">
        <v>238.6</v>
      </c>
      <c r="Y25" s="43"/>
      <c r="Z25" s="111"/>
      <c r="AA25" s="54">
        <v>238.77937960455125</v>
      </c>
    </row>
    <row r="26" ht="12.75" customHeight="1">
      <c r="A26" s="40">
        <v>1992.0</v>
      </c>
      <c r="B26" s="43">
        <v>238.6</v>
      </c>
      <c r="C26" s="60">
        <v>92.31355146407608</v>
      </c>
      <c r="D26" s="42">
        <v>9.438083116416838</v>
      </c>
      <c r="E26" s="44">
        <v>463.2</v>
      </c>
      <c r="F26" s="43">
        <v>238.9</v>
      </c>
      <c r="G26" s="43">
        <v>0.75</v>
      </c>
      <c r="H26" s="55">
        <v>0.016129032258064516</v>
      </c>
      <c r="I26" s="139">
        <f t="shared" si="2"/>
        <v>238.7793796</v>
      </c>
      <c r="U26" s="40">
        <v>1993.0</v>
      </c>
      <c r="V26" s="43"/>
      <c r="W26" s="111"/>
      <c r="X26" s="43">
        <v>238.5</v>
      </c>
      <c r="Y26" s="43"/>
      <c r="Z26" s="111"/>
      <c r="AA26" s="54">
        <v>238.71889795114464</v>
      </c>
    </row>
    <row r="27" ht="12.75" customHeight="1">
      <c r="A27" s="40">
        <v>1993.0</v>
      </c>
      <c r="B27" s="43">
        <v>238.5</v>
      </c>
      <c r="C27" s="60">
        <v>49.92933010202556</v>
      </c>
      <c r="D27" s="42">
        <v>19.715405559046165</v>
      </c>
      <c r="E27" s="44">
        <v>295.3</v>
      </c>
      <c r="F27" s="43">
        <v>238.8</v>
      </c>
      <c r="G27" s="43">
        <v>0.82</v>
      </c>
      <c r="H27" s="55">
        <v>0.031578947368421054</v>
      </c>
      <c r="I27" s="139">
        <f t="shared" si="2"/>
        <v>238.718898</v>
      </c>
      <c r="U27" s="40">
        <v>1994.0</v>
      </c>
      <c r="V27" s="111"/>
      <c r="W27" s="111"/>
      <c r="X27" s="43">
        <v>238.7</v>
      </c>
      <c r="Y27" s="43"/>
      <c r="Z27" s="111"/>
      <c r="AA27" s="54">
        <v>238.6209028865293</v>
      </c>
    </row>
    <row r="28" ht="12.75" customHeight="1">
      <c r="A28" s="40">
        <v>1994.0</v>
      </c>
      <c r="B28" s="43">
        <v>238.7</v>
      </c>
      <c r="C28" s="60">
        <v>129.4921162074021</v>
      </c>
      <c r="D28" s="42">
        <v>111.67450557998983</v>
      </c>
      <c r="E28" s="44">
        <v>299.1</v>
      </c>
      <c r="F28" s="43">
        <v>239.1</v>
      </c>
      <c r="G28" s="43">
        <v>0.68</v>
      </c>
      <c r="H28" s="55">
        <v>0.12244897959183672</v>
      </c>
      <c r="I28" s="139">
        <f t="shared" si="2"/>
        <v>238.6209029</v>
      </c>
      <c r="U28" s="40">
        <v>1995.0</v>
      </c>
      <c r="V28" s="111"/>
      <c r="W28" s="111"/>
      <c r="X28" s="43">
        <v>238.7</v>
      </c>
      <c r="Y28" s="43"/>
      <c r="Z28" s="111"/>
      <c r="AA28" s="54">
        <v>238.57327534052462</v>
      </c>
    </row>
    <row r="29" ht="12.75" customHeight="1">
      <c r="A29" s="40">
        <v>1995.0</v>
      </c>
      <c r="B29" s="43">
        <v>238.7</v>
      </c>
      <c r="C29" s="60">
        <v>58.02695748436706</v>
      </c>
      <c r="D29" s="42">
        <v>32.632737934954974</v>
      </c>
      <c r="E29" s="44">
        <v>228.8</v>
      </c>
      <c r="F29" s="44">
        <v>238.0</v>
      </c>
      <c r="G29" s="43">
        <v>0.85</v>
      </c>
      <c r="H29" s="55">
        <v>0.17647058823529413</v>
      </c>
      <c r="I29" s="139">
        <f t="shared" si="2"/>
        <v>238.5732753</v>
      </c>
      <c r="U29" s="40">
        <v>1996.0</v>
      </c>
      <c r="V29" s="44">
        <v>239.1</v>
      </c>
      <c r="W29" s="111"/>
      <c r="X29" s="43"/>
      <c r="Y29" s="44">
        <v>239.44913844029557</v>
      </c>
      <c r="Z29" s="111"/>
      <c r="AA29" s="47"/>
    </row>
    <row r="30" ht="12.75" customHeight="1">
      <c r="A30" s="40">
        <v>1996.0</v>
      </c>
      <c r="B30" s="44">
        <v>239.1</v>
      </c>
      <c r="C30" s="60">
        <v>107.26682224815247</v>
      </c>
      <c r="D30" s="42">
        <v>80.80579241839452</v>
      </c>
      <c r="E30" s="44">
        <v>365.0</v>
      </c>
      <c r="F30" s="43">
        <v>239.5</v>
      </c>
      <c r="G30" s="43">
        <v>0.73</v>
      </c>
      <c r="H30" s="55">
        <v>0.5</v>
      </c>
      <c r="I30" s="139">
        <f t="shared" si="2"/>
        <v>239.4491384</v>
      </c>
      <c r="U30" s="40">
        <v>1997.0</v>
      </c>
      <c r="V30" s="44"/>
      <c r="W30" s="43"/>
      <c r="X30" s="43"/>
      <c r="Y30" s="44"/>
      <c r="Z30" s="44"/>
      <c r="AA30" s="47"/>
    </row>
    <row r="31" ht="12.75" customHeight="1">
      <c r="A31" s="40">
        <v>1997.0</v>
      </c>
      <c r="B31" s="43"/>
      <c r="C31" s="60">
        <v>117.0147204021183</v>
      </c>
      <c r="D31" s="42">
        <v>128.02719684049907</v>
      </c>
      <c r="E31" s="44">
        <v>460.1</v>
      </c>
      <c r="F31" s="43"/>
      <c r="G31" s="43">
        <v>0.77</v>
      </c>
      <c r="H31" s="55"/>
      <c r="I31" s="139"/>
      <c r="U31" s="40">
        <v>1998.0</v>
      </c>
      <c r="V31" s="43"/>
      <c r="W31" s="111"/>
      <c r="X31" s="43">
        <v>238.7</v>
      </c>
      <c r="Y31" s="43"/>
      <c r="Z31" s="111"/>
      <c r="AA31" s="54">
        <v>238.68250191446015</v>
      </c>
    </row>
    <row r="32" ht="12.75" customHeight="1">
      <c r="A32" s="40">
        <v>1998.0</v>
      </c>
      <c r="B32" s="43">
        <v>238.7</v>
      </c>
      <c r="C32" s="60">
        <v>35.866708553989774</v>
      </c>
      <c r="D32" s="42">
        <v>9.7024803279179</v>
      </c>
      <c r="E32" s="44">
        <v>378.9</v>
      </c>
      <c r="F32" s="44">
        <v>239.0</v>
      </c>
      <c r="G32" s="43">
        <v>0.58</v>
      </c>
      <c r="H32" s="55">
        <v>0.05</v>
      </c>
      <c r="I32" s="139">
        <f t="shared" ref="I32:I34" si="3">169.943-(0.00454*C32)+(0.00273*D32)+(0.00221*E32)+(0.281*F32)+(1.406*G32)+(1.28*H32)</f>
        <v>238.6825019</v>
      </c>
      <c r="U32" s="40">
        <v>1999.0</v>
      </c>
      <c r="V32" s="111"/>
      <c r="W32" s="111"/>
      <c r="X32" s="44">
        <v>238.0</v>
      </c>
      <c r="Y32" s="43"/>
      <c r="Z32" s="111"/>
      <c r="AA32" s="54">
        <v>238.2346525457347</v>
      </c>
    </row>
    <row r="33" ht="12.75" customHeight="1">
      <c r="A33" s="40">
        <v>1999.0</v>
      </c>
      <c r="B33" s="44">
        <v>238.0</v>
      </c>
      <c r="C33" s="60">
        <v>107.98100110702212</v>
      </c>
      <c r="D33" s="42">
        <v>85.87379947940043</v>
      </c>
      <c r="E33" s="44">
        <v>162.9</v>
      </c>
      <c r="F33" s="43">
        <v>238.4</v>
      </c>
      <c r="G33" s="43">
        <v>0.81</v>
      </c>
      <c r="H33" s="55">
        <v>0.045454545454545456</v>
      </c>
      <c r="I33" s="139">
        <f t="shared" si="3"/>
        <v>238.2346525</v>
      </c>
      <c r="U33" s="40">
        <v>2000.0</v>
      </c>
      <c r="V33" s="111"/>
      <c r="W33" s="111"/>
      <c r="X33" s="43">
        <v>238.3</v>
      </c>
      <c r="Y33" s="111"/>
      <c r="Z33" s="111"/>
      <c r="AA33" s="54">
        <v>238.39945000397657</v>
      </c>
    </row>
    <row r="34" ht="13.5" customHeight="1">
      <c r="A34" s="40">
        <v>2000.0</v>
      </c>
      <c r="B34" s="43">
        <v>238.3</v>
      </c>
      <c r="C34" s="60">
        <v>33.9463543069144</v>
      </c>
      <c r="D34" s="42">
        <v>15.785447147174102</v>
      </c>
      <c r="E34" s="44">
        <v>249.4</v>
      </c>
      <c r="F34" s="43">
        <v>238.4</v>
      </c>
      <c r="G34" s="43">
        <v>0.68</v>
      </c>
      <c r="H34" s="55">
        <v>0.05454545454545454</v>
      </c>
      <c r="I34" s="139">
        <f t="shared" si="3"/>
        <v>238.39945</v>
      </c>
      <c r="U34" s="74">
        <v>2001.0</v>
      </c>
      <c r="V34" s="121"/>
      <c r="W34" s="75"/>
      <c r="X34" s="79"/>
      <c r="Y34" s="121"/>
      <c r="Z34" s="79"/>
      <c r="AA34" s="81"/>
    </row>
    <row r="35" ht="14.25" customHeight="1">
      <c r="A35" s="74">
        <v>2001.0</v>
      </c>
      <c r="B35" s="75"/>
      <c r="C35" s="124">
        <v>25.425545283188224</v>
      </c>
      <c r="D35" s="125">
        <v>4.264099572150914</v>
      </c>
      <c r="E35" s="119">
        <v>373.3</v>
      </c>
      <c r="F35" s="75">
        <v>238.3</v>
      </c>
      <c r="G35" s="75">
        <v>0.67</v>
      </c>
      <c r="H35" s="121"/>
      <c r="I35" s="81"/>
    </row>
    <row r="36" ht="13.5" customHeight="1">
      <c r="E36" s="126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8">
    <mergeCell ref="U3:U4"/>
    <mergeCell ref="V3:X3"/>
    <mergeCell ref="Y3:AA3"/>
    <mergeCell ref="C4:D4"/>
    <mergeCell ref="H4:H5"/>
    <mergeCell ref="R5:S5"/>
    <mergeCell ref="R6:S6"/>
    <mergeCell ref="R10:S10"/>
  </mergeCells>
  <printOptions/>
  <pageMargins bottom="0.75" footer="0.0" header="0.0" left="0.7" right="0.7" top="0.75"/>
  <pageSetup orientation="landscape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1.43"/>
    <col customWidth="1" min="3" max="5" width="8.0"/>
    <col customWidth="1" min="6" max="6" width="10.0"/>
    <col customWidth="1" min="7" max="7" width="14.57"/>
    <col customWidth="1" min="8" max="15" width="8.0"/>
    <col customWidth="1" min="16" max="16" width="10.14"/>
    <col customWidth="1" min="17" max="17" width="12.29"/>
    <col customWidth="1" min="18" max="21" width="8.0"/>
    <col customWidth="1" min="22" max="22" width="13.43"/>
    <col customWidth="1" min="23" max="24" width="8.0"/>
    <col customWidth="1" min="25" max="25" width="13.57"/>
    <col customWidth="1" min="26" max="26" width="8.0"/>
  </cols>
  <sheetData>
    <row r="1" ht="15.75" customHeight="1">
      <c r="A1" s="85" t="s">
        <v>273</v>
      </c>
    </row>
    <row r="2" ht="15.0" customHeight="1">
      <c r="A2" s="85" t="s">
        <v>274</v>
      </c>
    </row>
    <row r="3" ht="14.25" customHeight="1">
      <c r="S3" s="86" t="s">
        <v>8</v>
      </c>
      <c r="T3" s="128" t="s">
        <v>275</v>
      </c>
      <c r="U3" s="88"/>
      <c r="V3" s="127"/>
      <c r="W3" s="87" t="s">
        <v>276</v>
      </c>
      <c r="X3" s="88"/>
      <c r="Y3" s="89"/>
    </row>
    <row r="4" ht="15.0" customHeight="1">
      <c r="A4" s="3" t="s">
        <v>8</v>
      </c>
      <c r="B4" s="96" t="s">
        <v>277</v>
      </c>
      <c r="C4" s="11" t="s">
        <v>35</v>
      </c>
      <c r="D4" s="7" t="s">
        <v>31</v>
      </c>
      <c r="E4" s="9"/>
      <c r="F4" s="11" t="s">
        <v>278</v>
      </c>
      <c r="G4" s="97" t="s">
        <v>279</v>
      </c>
      <c r="S4" s="90"/>
      <c r="T4" s="91" t="s">
        <v>177</v>
      </c>
      <c r="U4" s="92" t="s">
        <v>178</v>
      </c>
      <c r="V4" s="93" t="s">
        <v>179</v>
      </c>
      <c r="W4" s="93" t="s">
        <v>177</v>
      </c>
      <c r="X4" s="92" t="s">
        <v>178</v>
      </c>
      <c r="Y4" s="129" t="s">
        <v>179</v>
      </c>
    </row>
    <row r="5" ht="14.25" customHeight="1">
      <c r="A5" s="24"/>
      <c r="B5" s="105"/>
      <c r="C5" s="25" t="s">
        <v>280</v>
      </c>
      <c r="D5" s="104">
        <v>37316.0</v>
      </c>
      <c r="E5" s="104">
        <v>37347.0</v>
      </c>
      <c r="F5" s="25" t="s">
        <v>50</v>
      </c>
      <c r="G5" s="106" t="s">
        <v>188</v>
      </c>
      <c r="P5" s="14" t="s">
        <v>281</v>
      </c>
      <c r="S5" s="98">
        <v>1972.0</v>
      </c>
      <c r="T5" s="101"/>
      <c r="U5" s="99"/>
      <c r="V5" s="99"/>
      <c r="W5" s="101"/>
      <c r="X5" s="140"/>
      <c r="Y5" s="39"/>
    </row>
    <row r="6" ht="14.25" customHeight="1">
      <c r="A6" s="40">
        <v>1972.0</v>
      </c>
      <c r="B6" s="43"/>
      <c r="C6" s="44">
        <v>1834.4</v>
      </c>
      <c r="D6" s="43"/>
      <c r="E6" s="43"/>
      <c r="F6" s="130"/>
      <c r="G6" s="109"/>
      <c r="P6" s="14" t="s">
        <v>282</v>
      </c>
      <c r="S6" s="40">
        <v>1973.0</v>
      </c>
      <c r="T6" s="44"/>
      <c r="U6" s="55">
        <v>0.06542056074766354</v>
      </c>
      <c r="V6" s="44"/>
      <c r="W6" s="44"/>
      <c r="X6" s="55"/>
      <c r="Y6" s="54"/>
    </row>
    <row r="7" ht="12.75" customHeight="1">
      <c r="A7" s="40">
        <v>1973.0</v>
      </c>
      <c r="B7" s="55">
        <v>0.06542056074766354</v>
      </c>
      <c r="C7" s="44">
        <v>3580.7</v>
      </c>
      <c r="D7" s="56"/>
      <c r="E7" s="43"/>
      <c r="F7" s="43">
        <v>240.2</v>
      </c>
      <c r="G7" s="54"/>
      <c r="S7" s="40">
        <v>1974.0</v>
      </c>
      <c r="T7" s="111"/>
      <c r="U7" s="111"/>
      <c r="V7" s="55">
        <v>0.4</v>
      </c>
      <c r="W7" s="43"/>
      <c r="X7" s="111"/>
      <c r="Y7" s="141">
        <v>0.3486114102899194</v>
      </c>
    </row>
    <row r="8" ht="12.75" customHeight="1">
      <c r="A8" s="40">
        <v>1974.0</v>
      </c>
      <c r="B8" s="55">
        <v>0.4</v>
      </c>
      <c r="C8" s="44">
        <v>2079.2</v>
      </c>
      <c r="D8" s="60">
        <v>128.5723102055471</v>
      </c>
      <c r="E8" s="42">
        <v>162.01541639247608</v>
      </c>
      <c r="F8" s="43">
        <v>239.5</v>
      </c>
      <c r="G8" s="141">
        <f t="shared" ref="G8:G15" si="1">-18.843-(0.0000586*C8)+(0.00287*D8)+(0.0791*F8)</f>
        <v>0.3486114103</v>
      </c>
      <c r="S8" s="40">
        <v>1975.0</v>
      </c>
      <c r="T8" s="43"/>
      <c r="U8" s="55">
        <v>0.09375</v>
      </c>
      <c r="V8" s="43"/>
      <c r="W8" s="43"/>
      <c r="X8" s="55">
        <v>0.10621158669120234</v>
      </c>
      <c r="Y8" s="47"/>
    </row>
    <row r="9" ht="12.75" customHeight="1">
      <c r="A9" s="40">
        <v>1975.0</v>
      </c>
      <c r="B9" s="55">
        <v>0.09375</v>
      </c>
      <c r="C9" s="44">
        <v>2762.6</v>
      </c>
      <c r="D9" s="60">
        <v>66.33447619902464</v>
      </c>
      <c r="E9" s="42"/>
      <c r="F9" s="43">
        <v>239.2</v>
      </c>
      <c r="G9" s="141">
        <f t="shared" si="1"/>
        <v>0.1062115867</v>
      </c>
      <c r="S9" s="40">
        <v>1976.0</v>
      </c>
      <c r="T9" s="111"/>
      <c r="U9" s="55">
        <v>0.13114754098360656</v>
      </c>
      <c r="V9" s="43"/>
      <c r="W9" s="43"/>
      <c r="X9" s="55">
        <v>0.11810580893854095</v>
      </c>
      <c r="Y9" s="47"/>
    </row>
    <row r="10" ht="12.75" customHeight="1">
      <c r="A10" s="40">
        <v>1976.0</v>
      </c>
      <c r="B10" s="55">
        <v>0.13114754098360656</v>
      </c>
      <c r="C10" s="44">
        <v>2878.3</v>
      </c>
      <c r="D10" s="60">
        <v>75.59727837579848</v>
      </c>
      <c r="E10" s="42"/>
      <c r="F10" s="43">
        <v>239.1</v>
      </c>
      <c r="G10" s="141">
        <f t="shared" si="1"/>
        <v>0.1181058089</v>
      </c>
      <c r="P10" s="14" t="s">
        <v>191</v>
      </c>
      <c r="S10" s="40">
        <v>1977.0</v>
      </c>
      <c r="T10" s="55">
        <v>0.12280701754385964</v>
      </c>
      <c r="U10" s="111"/>
      <c r="V10" s="43"/>
      <c r="W10" s="55">
        <v>0.16163409858192068</v>
      </c>
      <c r="X10" s="111"/>
      <c r="Y10" s="47"/>
    </row>
    <row r="11" ht="12.75" customHeight="1">
      <c r="A11" s="40">
        <v>1977.0</v>
      </c>
      <c r="B11" s="55">
        <v>0.12280701754385964</v>
      </c>
      <c r="C11" s="44">
        <v>1419.7</v>
      </c>
      <c r="D11" s="60">
        <v>69.2503549065924</v>
      </c>
      <c r="E11" s="42">
        <v>66.62436868473368</v>
      </c>
      <c r="F11" s="43">
        <v>238.8</v>
      </c>
      <c r="G11" s="141">
        <f t="shared" si="1"/>
        <v>0.1616340986</v>
      </c>
      <c r="P11" s="14" t="s">
        <v>192</v>
      </c>
      <c r="Q11" s="14" t="s">
        <v>193</v>
      </c>
      <c r="S11" s="40">
        <v>1978.0</v>
      </c>
      <c r="T11" s="55">
        <v>0.037037037037037035</v>
      </c>
      <c r="U11" s="111"/>
      <c r="V11" s="43"/>
      <c r="W11" s="55">
        <v>0.13730018119611032</v>
      </c>
      <c r="X11" s="111"/>
      <c r="Y11" s="47"/>
    </row>
    <row r="12" ht="12.75" customHeight="1">
      <c r="A12" s="40">
        <v>1978.0</v>
      </c>
      <c r="B12" s="55">
        <v>0.037037037037037035</v>
      </c>
      <c r="C12" s="44">
        <v>2598.2</v>
      </c>
      <c r="D12" s="60">
        <v>76.56609797773841</v>
      </c>
      <c r="E12" s="42">
        <v>27.19010110227057</v>
      </c>
      <c r="F12" s="43">
        <v>239.1</v>
      </c>
      <c r="G12" s="141">
        <f t="shared" si="1"/>
        <v>0.1373001812</v>
      </c>
      <c r="P12" s="1">
        <v>-0.1</v>
      </c>
      <c r="Q12" s="1">
        <v>-0.1</v>
      </c>
      <c r="S12" s="40">
        <v>1979.0</v>
      </c>
      <c r="T12" s="55">
        <v>0.2</v>
      </c>
      <c r="U12" s="111"/>
      <c r="V12" s="43"/>
      <c r="W12" s="55">
        <v>0.27436896915064324</v>
      </c>
      <c r="X12" s="111"/>
      <c r="Y12" s="47"/>
    </row>
    <row r="13" ht="12.75" customHeight="1">
      <c r="A13" s="40">
        <v>1979.0</v>
      </c>
      <c r="B13" s="55">
        <v>0.2</v>
      </c>
      <c r="C13" s="44">
        <v>1039.5</v>
      </c>
      <c r="D13" s="60">
        <v>89.7434387284484</v>
      </c>
      <c r="E13" s="42">
        <v>38.435982857385724</v>
      </c>
      <c r="F13" s="43">
        <v>239.2</v>
      </c>
      <c r="G13" s="141">
        <f t="shared" si="1"/>
        <v>0.2743689692</v>
      </c>
      <c r="P13" s="1">
        <v>0.6</v>
      </c>
      <c r="Q13" s="1">
        <v>0.6</v>
      </c>
      <c r="S13" s="40">
        <v>1980.0</v>
      </c>
      <c r="T13" s="43"/>
      <c r="U13" s="55">
        <v>0.09433962264150944</v>
      </c>
      <c r="V13" s="43"/>
      <c r="W13" s="43"/>
      <c r="X13" s="55">
        <v>0.057079881701426416</v>
      </c>
      <c r="Y13" s="47"/>
    </row>
    <row r="14" ht="12.75" customHeight="1">
      <c r="A14" s="40">
        <v>1980.0</v>
      </c>
      <c r="B14" s="55">
        <v>0.09433962264150944</v>
      </c>
      <c r="C14" s="44">
        <v>2770.8</v>
      </c>
      <c r="D14" s="60">
        <v>63.1633316032842</v>
      </c>
      <c r="E14" s="42">
        <v>82.53521360598218</v>
      </c>
      <c r="F14" s="43">
        <v>238.7</v>
      </c>
      <c r="G14" s="141">
        <f t="shared" si="1"/>
        <v>0.0570798817</v>
      </c>
      <c r="S14" s="40">
        <v>1981.0</v>
      </c>
      <c r="T14" s="43"/>
      <c r="U14" s="55">
        <v>0.0847457627118644</v>
      </c>
      <c r="V14" s="43"/>
      <c r="W14" s="43"/>
      <c r="X14" s="55">
        <v>0.10161577292189605</v>
      </c>
      <c r="Y14" s="47"/>
    </row>
    <row r="15" ht="12.75" customHeight="1">
      <c r="A15" s="40">
        <v>1981.0</v>
      </c>
      <c r="B15" s="55">
        <v>0.0847457627118644</v>
      </c>
      <c r="C15" s="44">
        <v>1297.9</v>
      </c>
      <c r="D15" s="60">
        <v>54.119412167908024</v>
      </c>
      <c r="E15" s="42">
        <v>10.90290685085542</v>
      </c>
      <c r="F15" s="43">
        <v>238.5</v>
      </c>
      <c r="G15" s="141">
        <f t="shared" si="1"/>
        <v>0.1016157729</v>
      </c>
      <c r="S15" s="40">
        <v>1982.0</v>
      </c>
      <c r="T15" s="131"/>
      <c r="U15" s="55"/>
      <c r="V15" s="43"/>
      <c r="W15" s="44"/>
      <c r="X15" s="55"/>
      <c r="Y15" s="47"/>
    </row>
    <row r="16" ht="12.75" customHeight="1">
      <c r="A16" s="40">
        <v>1982.0</v>
      </c>
      <c r="B16" s="55"/>
      <c r="C16" s="44">
        <v>2313.2</v>
      </c>
      <c r="D16" s="60">
        <v>109.68613461383141</v>
      </c>
      <c r="E16" s="42">
        <v>141.07502594024837</v>
      </c>
      <c r="F16" s="43">
        <v>237.8</v>
      </c>
      <c r="G16" s="141"/>
      <c r="S16" s="40">
        <v>1983.0</v>
      </c>
      <c r="T16" s="43"/>
      <c r="U16" s="111"/>
      <c r="V16" s="55">
        <v>0.058823529411764705</v>
      </c>
      <c r="W16" s="111"/>
      <c r="X16" s="111"/>
      <c r="Y16" s="141">
        <v>0.11440670690926069</v>
      </c>
    </row>
    <row r="17" ht="12.75" customHeight="1">
      <c r="A17" s="40">
        <v>1983.0</v>
      </c>
      <c r="B17" s="55">
        <v>0.058823529411764705</v>
      </c>
      <c r="C17" s="44">
        <v>730.4</v>
      </c>
      <c r="D17" s="60">
        <v>38.72060867918479</v>
      </c>
      <c r="E17" s="42">
        <v>59.56342319529152</v>
      </c>
      <c r="F17" s="43">
        <v>238.8</v>
      </c>
      <c r="G17" s="141">
        <f t="shared" ref="G17:G27" si="2">-18.843-(0.0000586*C17)+(0.00287*D17)+(0.0791*F17)</f>
        <v>0.1144067069</v>
      </c>
      <c r="S17" s="40">
        <v>1984.0</v>
      </c>
      <c r="T17" s="55">
        <v>0.028985507246376812</v>
      </c>
      <c r="U17" s="111"/>
      <c r="V17" s="43"/>
      <c r="W17" s="55">
        <v>0.026350192765530522</v>
      </c>
      <c r="X17" s="111"/>
      <c r="Y17" s="47"/>
    </row>
    <row r="18" ht="12.75" customHeight="1">
      <c r="A18" s="40">
        <v>1984.0</v>
      </c>
      <c r="B18" s="55">
        <v>0.028985507246376812</v>
      </c>
      <c r="C18" s="44">
        <v>2886.2</v>
      </c>
      <c r="D18" s="60">
        <v>57.56847134687459</v>
      </c>
      <c r="E18" s="42">
        <v>22.251880637464264</v>
      </c>
      <c r="F18" s="43">
        <v>238.6</v>
      </c>
      <c r="G18" s="141">
        <f t="shared" si="2"/>
        <v>0.02635019277</v>
      </c>
      <c r="S18" s="40">
        <v>1985.0</v>
      </c>
      <c r="T18" s="43"/>
      <c r="U18" s="111"/>
      <c r="V18" s="55">
        <v>0.1</v>
      </c>
      <c r="W18" s="111"/>
      <c r="X18" s="111"/>
      <c r="Y18" s="141">
        <v>0.1199721249584016</v>
      </c>
    </row>
    <row r="19" ht="12.75" customHeight="1">
      <c r="A19" s="40">
        <v>1985.0</v>
      </c>
      <c r="B19" s="55">
        <v>0.1</v>
      </c>
      <c r="C19" s="44">
        <v>5276.9</v>
      </c>
      <c r="D19" s="60">
        <v>116.95416897505248</v>
      </c>
      <c r="E19" s="42">
        <v>89.25476550723049</v>
      </c>
      <c r="F19" s="43">
        <v>239.4</v>
      </c>
      <c r="G19" s="141">
        <f t="shared" si="2"/>
        <v>0.119972125</v>
      </c>
      <c r="S19" s="40">
        <v>1986.0</v>
      </c>
      <c r="T19" s="55">
        <v>0.06521739130434782</v>
      </c>
      <c r="U19" s="111"/>
      <c r="V19" s="111"/>
      <c r="W19" s="55">
        <v>-0.003305772242036653</v>
      </c>
      <c r="X19" s="111"/>
      <c r="Y19" s="108"/>
    </row>
    <row r="20" ht="12.75" customHeight="1">
      <c r="A20" s="40">
        <v>1986.0</v>
      </c>
      <c r="B20" s="55">
        <v>0.06521739130434782</v>
      </c>
      <c r="C20" s="44">
        <v>3424.1</v>
      </c>
      <c r="D20" s="60">
        <v>49.94999573448003</v>
      </c>
      <c r="E20" s="42">
        <v>26.570971663504746</v>
      </c>
      <c r="F20" s="43">
        <v>238.9</v>
      </c>
      <c r="G20" s="141">
        <f t="shared" si="2"/>
        <v>-0.003305772242</v>
      </c>
      <c r="S20" s="40">
        <v>1987.0</v>
      </c>
      <c r="T20" s="55">
        <v>0.08333333333333333</v>
      </c>
      <c r="U20" s="111"/>
      <c r="V20" s="43"/>
      <c r="W20" s="55">
        <v>0.12462099814191774</v>
      </c>
      <c r="X20" s="111"/>
      <c r="Y20" s="47"/>
    </row>
    <row r="21" ht="12.75" customHeight="1">
      <c r="A21" s="40">
        <v>1987.0</v>
      </c>
      <c r="B21" s="55">
        <v>0.08333333333333333</v>
      </c>
      <c r="C21" s="44">
        <v>2069.6</v>
      </c>
      <c r="D21" s="60">
        <v>55.843051617392</v>
      </c>
      <c r="E21" s="42">
        <v>62.75995544714558</v>
      </c>
      <c r="F21" s="43">
        <v>239.3</v>
      </c>
      <c r="G21" s="141">
        <f t="shared" si="2"/>
        <v>0.1246209981</v>
      </c>
      <c r="S21" s="40">
        <v>1988.0</v>
      </c>
      <c r="T21" s="55">
        <v>0.13333333333333333</v>
      </c>
      <c r="U21" s="111"/>
      <c r="V21" s="44"/>
      <c r="W21" s="55">
        <v>0.08892783517087821</v>
      </c>
      <c r="X21" s="111"/>
      <c r="Y21" s="54"/>
    </row>
    <row r="22" ht="12.75" customHeight="1">
      <c r="A22" s="40">
        <v>1988.0</v>
      </c>
      <c r="B22" s="55">
        <v>0.13333333333333333</v>
      </c>
      <c r="C22" s="44">
        <v>1309.0</v>
      </c>
      <c r="D22" s="60">
        <v>41.65687636615885</v>
      </c>
      <c r="E22" s="42">
        <v>15.761722526403974</v>
      </c>
      <c r="F22" s="43">
        <v>238.8</v>
      </c>
      <c r="G22" s="141">
        <f t="shared" si="2"/>
        <v>0.08892783517</v>
      </c>
      <c r="S22" s="40">
        <v>1989.0</v>
      </c>
      <c r="T22" s="111"/>
      <c r="U22" s="55">
        <v>0.022222222222222223</v>
      </c>
      <c r="V22" s="44"/>
      <c r="W22" s="44"/>
      <c r="X22" s="55">
        <v>0.12191858503534547</v>
      </c>
      <c r="Y22" s="54"/>
    </row>
    <row r="23" ht="12.75" customHeight="1">
      <c r="A23" s="40">
        <v>1989.0</v>
      </c>
      <c r="B23" s="55">
        <v>0.022222222222222223</v>
      </c>
      <c r="C23" s="44">
        <v>2282.3</v>
      </c>
      <c r="D23" s="60">
        <v>67.51267074402229</v>
      </c>
      <c r="E23" s="42">
        <v>82.89592827753961</v>
      </c>
      <c r="F23" s="44">
        <v>239.0</v>
      </c>
      <c r="G23" s="141">
        <f t="shared" si="2"/>
        <v>0.121918585</v>
      </c>
      <c r="S23" s="40">
        <v>1990.0</v>
      </c>
      <c r="T23" s="43"/>
      <c r="U23" s="55">
        <v>0.027522935779816512</v>
      </c>
      <c r="V23" s="43"/>
      <c r="W23" s="43"/>
      <c r="X23" s="55">
        <v>0.02925961844943359</v>
      </c>
      <c r="Y23" s="47"/>
    </row>
    <row r="24" ht="12.75" customHeight="1">
      <c r="A24" s="40">
        <v>1990.0</v>
      </c>
      <c r="B24" s="55">
        <v>0.027522935779816512</v>
      </c>
      <c r="C24" s="44">
        <v>3425.5</v>
      </c>
      <c r="D24" s="60">
        <v>61.32540712523774</v>
      </c>
      <c r="E24" s="42">
        <v>36.0769076874203</v>
      </c>
      <c r="F24" s="43">
        <v>238.9</v>
      </c>
      <c r="G24" s="141">
        <f t="shared" si="2"/>
        <v>0.02925961845</v>
      </c>
      <c r="S24" s="40">
        <v>1991.0</v>
      </c>
      <c r="T24" s="111"/>
      <c r="U24" s="111"/>
      <c r="V24" s="55">
        <v>0.1724137931034483</v>
      </c>
      <c r="W24" s="43"/>
      <c r="X24" s="111"/>
      <c r="Y24" s="141">
        <v>0.10049404891325153</v>
      </c>
    </row>
    <row r="25" ht="12.75" customHeight="1">
      <c r="A25" s="40">
        <v>1991.0</v>
      </c>
      <c r="B25" s="55">
        <v>0.1724137931034483</v>
      </c>
      <c r="C25" s="44">
        <v>2535.3</v>
      </c>
      <c r="D25" s="60">
        <v>73.48175223458145</v>
      </c>
      <c r="E25" s="42">
        <v>82.85929101361829</v>
      </c>
      <c r="F25" s="43">
        <v>238.7</v>
      </c>
      <c r="G25" s="141">
        <f t="shared" si="2"/>
        <v>0.1004940489</v>
      </c>
      <c r="S25" s="40">
        <v>1992.0</v>
      </c>
      <c r="T25" s="43"/>
      <c r="U25" s="111"/>
      <c r="V25" s="55">
        <v>0.016129032258064516</v>
      </c>
      <c r="W25" s="43"/>
      <c r="X25" s="111"/>
      <c r="Y25" s="141">
        <v>0.15275787270190122</v>
      </c>
    </row>
    <row r="26" ht="12.75" customHeight="1">
      <c r="A26" s="40">
        <v>1992.0</v>
      </c>
      <c r="B26" s="55">
        <v>0.016129032258064516</v>
      </c>
      <c r="C26" s="44">
        <v>2835.7</v>
      </c>
      <c r="D26" s="60">
        <v>92.31355146407608</v>
      </c>
      <c r="E26" s="42">
        <v>9.438083116416838</v>
      </c>
      <c r="F26" s="43">
        <v>238.9</v>
      </c>
      <c r="G26" s="141">
        <f t="shared" si="2"/>
        <v>0.1527578727</v>
      </c>
      <c r="S26" s="40">
        <v>1993.0</v>
      </c>
      <c r="T26" s="43"/>
      <c r="U26" s="111"/>
      <c r="V26" s="55">
        <v>0.031578947368421054</v>
      </c>
      <c r="W26" s="43"/>
      <c r="X26" s="111"/>
      <c r="Y26" s="141">
        <v>0.008678217392816379</v>
      </c>
    </row>
    <row r="27" ht="12.75" customHeight="1">
      <c r="A27" s="40">
        <v>1993.0</v>
      </c>
      <c r="B27" s="55">
        <v>0.031578947368421054</v>
      </c>
      <c r="C27" s="44">
        <v>3083.6</v>
      </c>
      <c r="D27" s="60">
        <v>49.92933010202556</v>
      </c>
      <c r="E27" s="42">
        <v>19.715405559046165</v>
      </c>
      <c r="F27" s="43">
        <v>238.8</v>
      </c>
      <c r="G27" s="141">
        <f t="shared" si="2"/>
        <v>0.008678217393</v>
      </c>
      <c r="S27" s="40">
        <v>1994.0</v>
      </c>
      <c r="T27" s="111"/>
      <c r="U27" s="111"/>
      <c r="V27" s="55">
        <v>0.12244897959183672</v>
      </c>
      <c r="W27" s="43"/>
      <c r="X27" s="111"/>
      <c r="Y27" s="141"/>
    </row>
    <row r="28" ht="12.75" customHeight="1">
      <c r="A28" s="40">
        <v>1994.0</v>
      </c>
      <c r="B28" s="55">
        <v>0.12244897959183672</v>
      </c>
      <c r="C28" s="44"/>
      <c r="D28" s="60">
        <v>129.4921162074021</v>
      </c>
      <c r="E28" s="42">
        <v>111.67450557998983</v>
      </c>
      <c r="F28" s="43">
        <v>239.1</v>
      </c>
      <c r="G28" s="141"/>
      <c r="S28" s="40">
        <v>1995.0</v>
      </c>
      <c r="T28" s="111"/>
      <c r="U28" s="111"/>
      <c r="V28" s="55">
        <v>0.17647058823529413</v>
      </c>
      <c r="W28" s="43"/>
      <c r="X28" s="111"/>
      <c r="Y28" s="141">
        <v>0.06610192798013514</v>
      </c>
    </row>
    <row r="29" ht="12.75" customHeight="1">
      <c r="A29" s="40">
        <v>1995.0</v>
      </c>
      <c r="B29" s="55">
        <v>0.17647058823529413</v>
      </c>
      <c r="C29" s="44">
        <v>1420.4</v>
      </c>
      <c r="D29" s="60">
        <v>58.02695748436706</v>
      </c>
      <c r="E29" s="42">
        <v>32.632737934954974</v>
      </c>
      <c r="F29" s="44">
        <v>238.0</v>
      </c>
      <c r="G29" s="141">
        <f t="shared" ref="G29:G30" si="3">-18.843-(0.0000586*C29)+(0.00287*D29)+(0.0791*F29)</f>
        <v>0.06610192798</v>
      </c>
      <c r="S29" s="40">
        <v>1996.0</v>
      </c>
      <c r="T29" s="55">
        <v>0.5</v>
      </c>
      <c r="U29" s="111"/>
      <c r="V29" s="43"/>
      <c r="W29" s="55">
        <v>0.2765240398521982</v>
      </c>
      <c r="X29" s="111"/>
      <c r="Y29" s="47"/>
    </row>
    <row r="30" ht="12.75" customHeight="1">
      <c r="A30" s="40">
        <v>1996.0</v>
      </c>
      <c r="B30" s="55">
        <v>0.5</v>
      </c>
      <c r="C30" s="44">
        <v>2265.9</v>
      </c>
      <c r="D30" s="60">
        <v>107.26682224815247</v>
      </c>
      <c r="E30" s="42">
        <v>80.80579241839452</v>
      </c>
      <c r="F30" s="43">
        <v>239.5</v>
      </c>
      <c r="G30" s="141">
        <f t="shared" si="3"/>
        <v>0.2765240399</v>
      </c>
      <c r="S30" s="40">
        <v>1997.0</v>
      </c>
      <c r="T30" s="44"/>
      <c r="U30" s="55"/>
      <c r="V30" s="43"/>
      <c r="W30" s="44"/>
      <c r="X30" s="55"/>
      <c r="Y30" s="47"/>
    </row>
    <row r="31" ht="12.75" customHeight="1">
      <c r="A31" s="40">
        <v>1997.0</v>
      </c>
      <c r="B31" s="55"/>
      <c r="C31" s="44">
        <v>1233.0</v>
      </c>
      <c r="D31" s="60">
        <v>117.0147204021183</v>
      </c>
      <c r="E31" s="42">
        <v>128.02719684049907</v>
      </c>
      <c r="F31" s="43"/>
      <c r="G31" s="141"/>
      <c r="S31" s="40">
        <v>1998.0</v>
      </c>
      <c r="T31" s="43"/>
      <c r="U31" s="111"/>
      <c r="V31" s="55">
        <v>0.05</v>
      </c>
      <c r="W31" s="43"/>
      <c r="X31" s="43"/>
      <c r="Y31" s="141">
        <v>-0.004539986450048161</v>
      </c>
    </row>
    <row r="32" ht="12.75" customHeight="1">
      <c r="A32" s="40">
        <v>1998.0</v>
      </c>
      <c r="B32" s="55">
        <v>0.05</v>
      </c>
      <c r="C32" s="44">
        <v>2890.4</v>
      </c>
      <c r="D32" s="60">
        <v>35.866708553989774</v>
      </c>
      <c r="E32" s="42">
        <v>9.7024803279179</v>
      </c>
      <c r="F32" s="44">
        <v>239.0</v>
      </c>
      <c r="G32" s="141">
        <f t="shared" ref="G32:G33" si="4">-18.843-(0.0000586*C32)+(0.00287*D32)+(0.0791*F32)</f>
        <v>-0.00453998645</v>
      </c>
      <c r="S32" s="40">
        <v>1999.0</v>
      </c>
      <c r="T32" s="111"/>
      <c r="U32" s="111"/>
      <c r="V32" s="55">
        <v>0.045454545454545456</v>
      </c>
      <c r="W32" s="43"/>
      <c r="X32" s="111"/>
      <c r="Y32" s="141">
        <v>0.09209023317715292</v>
      </c>
    </row>
    <row r="33" ht="12.75" customHeight="1">
      <c r="A33" s="40">
        <v>1999.0</v>
      </c>
      <c r="B33" s="55">
        <v>0.045454545454545456</v>
      </c>
      <c r="C33" s="44">
        <v>3963.4</v>
      </c>
      <c r="D33" s="60">
        <v>107.98100110702212</v>
      </c>
      <c r="E33" s="42">
        <v>85.87379947940043</v>
      </c>
      <c r="F33" s="43">
        <v>238.4</v>
      </c>
      <c r="G33" s="141">
        <f t="shared" si="4"/>
        <v>0.09209023318</v>
      </c>
      <c r="S33" s="40">
        <v>2000.0</v>
      </c>
      <c r="T33" s="111"/>
      <c r="U33" s="111"/>
      <c r="V33" s="55">
        <v>0.05454545454545454</v>
      </c>
      <c r="W33" s="111"/>
      <c r="X33" s="55"/>
      <c r="Y33" s="54"/>
    </row>
    <row r="34" ht="13.5" customHeight="1">
      <c r="A34" s="40">
        <v>2000.0</v>
      </c>
      <c r="B34" s="55">
        <v>0.05454545454545454</v>
      </c>
      <c r="C34" s="44"/>
      <c r="D34" s="60">
        <v>33.9463543069144</v>
      </c>
      <c r="E34" s="42">
        <v>15.785447147174102</v>
      </c>
      <c r="F34" s="43">
        <v>238.4</v>
      </c>
      <c r="G34" s="141"/>
      <c r="S34" s="74">
        <v>2001.0</v>
      </c>
      <c r="T34" s="121"/>
      <c r="U34" s="142"/>
      <c r="V34" s="79"/>
      <c r="W34" s="121"/>
      <c r="X34" s="142"/>
      <c r="Y34" s="81"/>
    </row>
    <row r="35" ht="14.25" customHeight="1">
      <c r="A35" s="74">
        <v>2001.0</v>
      </c>
      <c r="B35" s="75"/>
      <c r="C35" s="79">
        <v>3995.7</v>
      </c>
      <c r="D35" s="124">
        <v>25.425545283188224</v>
      </c>
      <c r="E35" s="125">
        <v>4.264099572150914</v>
      </c>
      <c r="F35" s="75">
        <v>238.3</v>
      </c>
      <c r="G35" s="143"/>
    </row>
    <row r="36" ht="13.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8">
    <mergeCell ref="S3:S4"/>
    <mergeCell ref="T3:V3"/>
    <mergeCell ref="W3:Y3"/>
    <mergeCell ref="B4:B5"/>
    <mergeCell ref="D4:E4"/>
    <mergeCell ref="P5:Q5"/>
    <mergeCell ref="P6:Q6"/>
    <mergeCell ref="P10:Q10"/>
  </mergeCells>
  <printOptions/>
  <pageMargins bottom="0.75" footer="0.0" header="0.0" left="0.7" right="0.7" top="0.75"/>
  <pageSetup orientation="landscape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3" width="11.43"/>
    <col customWidth="1" min="4" max="7" width="8.0"/>
    <col customWidth="1" min="8" max="8" width="14.57"/>
    <col customWidth="1" min="9" max="16" width="8.0"/>
    <col customWidth="1" min="17" max="17" width="9.86"/>
    <col customWidth="1" min="18" max="18" width="10.29"/>
    <col customWidth="1" min="19" max="22" width="8.0"/>
    <col customWidth="1" min="23" max="23" width="13.71"/>
    <col customWidth="1" min="24" max="25" width="8.0"/>
    <col customWidth="1" min="26" max="26" width="15.14"/>
  </cols>
  <sheetData>
    <row r="1" ht="15.75" customHeight="1">
      <c r="A1" s="85" t="s">
        <v>283</v>
      </c>
    </row>
    <row r="2" ht="15.0" customHeight="1">
      <c r="A2" s="85" t="s">
        <v>284</v>
      </c>
    </row>
    <row r="3" ht="15.75" customHeight="1">
      <c r="T3" s="86" t="s">
        <v>8</v>
      </c>
      <c r="U3" s="128" t="s">
        <v>285</v>
      </c>
      <c r="V3" s="88"/>
      <c r="W3" s="127"/>
      <c r="X3" s="87" t="s">
        <v>286</v>
      </c>
      <c r="Y3" s="88"/>
      <c r="Z3" s="89"/>
    </row>
    <row r="4" ht="15.0" customHeight="1">
      <c r="A4" s="3" t="s">
        <v>8</v>
      </c>
      <c r="B4" s="11" t="s">
        <v>287</v>
      </c>
      <c r="C4" s="11" t="s">
        <v>34</v>
      </c>
      <c r="D4" s="11" t="s">
        <v>35</v>
      </c>
      <c r="E4" s="7" t="s">
        <v>31</v>
      </c>
      <c r="F4" s="9"/>
      <c r="G4" s="11" t="s">
        <v>288</v>
      </c>
      <c r="H4" s="97" t="s">
        <v>289</v>
      </c>
      <c r="T4" s="90"/>
      <c r="U4" s="91" t="s">
        <v>177</v>
      </c>
      <c r="V4" s="92" t="s">
        <v>178</v>
      </c>
      <c r="W4" s="93" t="s">
        <v>179</v>
      </c>
      <c r="X4" s="93" t="s">
        <v>177</v>
      </c>
      <c r="Y4" s="92" t="s">
        <v>178</v>
      </c>
      <c r="Z4" s="129" t="s">
        <v>179</v>
      </c>
    </row>
    <row r="5" ht="15.75" customHeight="1">
      <c r="A5" s="24"/>
      <c r="B5" s="25" t="s">
        <v>51</v>
      </c>
      <c r="C5" s="144" t="s">
        <v>53</v>
      </c>
      <c r="D5" s="25" t="s">
        <v>290</v>
      </c>
      <c r="E5" s="104">
        <v>37316.0</v>
      </c>
      <c r="F5" s="104">
        <v>37347.0</v>
      </c>
      <c r="G5" s="25" t="s">
        <v>51</v>
      </c>
      <c r="H5" s="106" t="s">
        <v>188</v>
      </c>
      <c r="Q5" s="14" t="s">
        <v>291</v>
      </c>
      <c r="T5" s="98">
        <v>1972.0</v>
      </c>
      <c r="U5" s="145">
        <v>113.0</v>
      </c>
      <c r="V5" s="100"/>
      <c r="W5" s="99"/>
      <c r="X5" s="145"/>
      <c r="Y5" s="145"/>
      <c r="Z5" s="146"/>
    </row>
    <row r="6" ht="14.25" customHeight="1">
      <c r="A6" s="40">
        <v>1972.0</v>
      </c>
      <c r="B6" s="42">
        <v>113.0</v>
      </c>
      <c r="C6" s="43">
        <v>23.9</v>
      </c>
      <c r="D6" s="44">
        <v>1834.4</v>
      </c>
      <c r="E6" s="43"/>
      <c r="F6" s="43"/>
      <c r="G6" s="43"/>
      <c r="H6" s="139"/>
      <c r="Q6" s="14" t="s">
        <v>292</v>
      </c>
      <c r="T6" s="40">
        <v>1973.0</v>
      </c>
      <c r="U6" s="44"/>
      <c r="V6" s="42">
        <v>108.0</v>
      </c>
      <c r="W6" s="44"/>
      <c r="X6" s="42"/>
      <c r="Y6" s="42"/>
      <c r="Z6" s="147"/>
    </row>
    <row r="7" ht="12.75" customHeight="1">
      <c r="A7" s="40">
        <v>1973.0</v>
      </c>
      <c r="B7" s="42">
        <v>108.0</v>
      </c>
      <c r="C7" s="44">
        <v>85.0</v>
      </c>
      <c r="D7" s="44">
        <v>3580.7</v>
      </c>
      <c r="E7" s="56"/>
      <c r="F7" s="43"/>
      <c r="G7" s="43">
        <v>1.62</v>
      </c>
      <c r="H7" s="139"/>
      <c r="T7" s="40">
        <v>1974.0</v>
      </c>
      <c r="U7" s="111"/>
      <c r="V7" s="111"/>
      <c r="W7" s="42">
        <v>109.0</v>
      </c>
      <c r="X7" s="42"/>
      <c r="Y7" s="111"/>
      <c r="Z7" s="147">
        <v>107.88829447897477</v>
      </c>
    </row>
    <row r="8" ht="12.75" customHeight="1">
      <c r="A8" s="40">
        <v>1974.0</v>
      </c>
      <c r="B8" s="42">
        <v>109.0</v>
      </c>
      <c r="C8" s="43">
        <v>81.9</v>
      </c>
      <c r="D8" s="44">
        <v>2079.2</v>
      </c>
      <c r="E8" s="60">
        <v>128.5723102055471</v>
      </c>
      <c r="F8" s="42">
        <v>162.01541639247608</v>
      </c>
      <c r="G8" s="43">
        <v>0.61</v>
      </c>
      <c r="H8" s="148">
        <f>96.495-(0.148*C8)+(0.00332*D8)-(0.163*E8)+(0.149*F8)+(22.014*G8)</f>
        <v>107.8882945</v>
      </c>
      <c r="T8" s="40">
        <v>1975.0</v>
      </c>
      <c r="U8" s="43"/>
      <c r="V8" s="42">
        <v>115.0</v>
      </c>
      <c r="W8" s="43"/>
      <c r="X8" s="42"/>
      <c r="Y8" s="42"/>
      <c r="Z8" s="147"/>
    </row>
    <row r="9" ht="12.75" customHeight="1">
      <c r="A9" s="40">
        <v>1975.0</v>
      </c>
      <c r="B9" s="42">
        <v>115.0</v>
      </c>
      <c r="C9" s="43">
        <v>93.8</v>
      </c>
      <c r="D9" s="44">
        <v>2762.6</v>
      </c>
      <c r="E9" s="60">
        <v>66.33447619902464</v>
      </c>
      <c r="F9" s="42"/>
      <c r="G9" s="43">
        <v>0.61</v>
      </c>
      <c r="H9" s="148"/>
      <c r="T9" s="40">
        <v>1976.0</v>
      </c>
      <c r="U9" s="111"/>
      <c r="V9" s="42">
        <v>104.0</v>
      </c>
      <c r="W9" s="43"/>
      <c r="X9" s="42"/>
      <c r="Y9" s="42"/>
      <c r="Z9" s="147"/>
    </row>
    <row r="10" ht="12.75" customHeight="1">
      <c r="A10" s="40">
        <v>1976.0</v>
      </c>
      <c r="B10" s="42">
        <v>104.0</v>
      </c>
      <c r="C10" s="43">
        <v>123.2</v>
      </c>
      <c r="D10" s="44">
        <v>2878.3</v>
      </c>
      <c r="E10" s="60">
        <v>75.59727837579848</v>
      </c>
      <c r="F10" s="42"/>
      <c r="G10" s="43">
        <v>0.82</v>
      </c>
      <c r="H10" s="148"/>
      <c r="Q10" s="14" t="s">
        <v>191</v>
      </c>
      <c r="T10" s="40">
        <v>1977.0</v>
      </c>
      <c r="U10" s="42">
        <v>104.0</v>
      </c>
      <c r="V10" s="111"/>
      <c r="W10" s="43"/>
      <c r="X10" s="42">
        <v>107.72034708425076</v>
      </c>
      <c r="Y10" s="111"/>
      <c r="Z10" s="147"/>
    </row>
    <row r="11" ht="12.75" customHeight="1">
      <c r="A11" s="40">
        <v>1977.0</v>
      </c>
      <c r="B11" s="42">
        <v>104.0</v>
      </c>
      <c r="C11" s="43">
        <v>77.7</v>
      </c>
      <c r="D11" s="44">
        <v>1419.7</v>
      </c>
      <c r="E11" s="60">
        <v>69.2503549065924</v>
      </c>
      <c r="F11" s="42">
        <v>66.62436868473368</v>
      </c>
      <c r="G11" s="43">
        <v>0.88</v>
      </c>
      <c r="H11" s="148">
        <f t="shared" ref="H11:H27" si="1">96.495-(0.148*C11)+(0.00332*D11)-(0.163*E11)+(0.149*F11)+(22.014*G11)</f>
        <v>107.7203471</v>
      </c>
      <c r="Q11" s="14" t="s">
        <v>192</v>
      </c>
      <c r="R11" s="14" t="s">
        <v>193</v>
      </c>
      <c r="T11" s="40">
        <v>1978.0</v>
      </c>
      <c r="U11" s="42">
        <v>109.0</v>
      </c>
      <c r="V11" s="111"/>
      <c r="W11" s="43"/>
      <c r="X11" s="42">
        <v>108.79759509386696</v>
      </c>
      <c r="Y11" s="111"/>
      <c r="Z11" s="147"/>
    </row>
    <row r="12" ht="12.75" customHeight="1">
      <c r="A12" s="40">
        <v>1978.0</v>
      </c>
      <c r="B12" s="42">
        <v>109.0</v>
      </c>
      <c r="C12" s="43">
        <v>49.1</v>
      </c>
      <c r="D12" s="44">
        <v>2598.2</v>
      </c>
      <c r="E12" s="60">
        <v>76.56609797773841</v>
      </c>
      <c r="F12" s="42">
        <v>27.19010110227057</v>
      </c>
      <c r="G12" s="43">
        <v>0.88</v>
      </c>
      <c r="H12" s="148">
        <f t="shared" si="1"/>
        <v>108.7975951</v>
      </c>
      <c r="Q12" s="1">
        <v>90.0</v>
      </c>
      <c r="R12" s="1">
        <v>90.0</v>
      </c>
      <c r="T12" s="40">
        <v>1979.0</v>
      </c>
      <c r="U12" s="42">
        <v>118.0</v>
      </c>
      <c r="V12" s="111"/>
      <c r="W12" s="43"/>
      <c r="X12" s="42">
        <v>111.35312093301339</v>
      </c>
      <c r="Y12" s="111"/>
      <c r="Z12" s="147"/>
    </row>
    <row r="13" ht="12.75" customHeight="1">
      <c r="A13" s="40">
        <v>1979.0</v>
      </c>
      <c r="B13" s="42">
        <v>118.0</v>
      </c>
      <c r="C13" s="43">
        <v>26.4</v>
      </c>
      <c r="D13" s="44">
        <v>1039.5</v>
      </c>
      <c r="E13" s="60">
        <v>89.7434387284484</v>
      </c>
      <c r="F13" s="42">
        <v>38.435982857385724</v>
      </c>
      <c r="G13" s="66">
        <v>1.1</v>
      </c>
      <c r="H13" s="148">
        <f t="shared" si="1"/>
        <v>111.3531209</v>
      </c>
      <c r="Q13" s="1">
        <v>120.0</v>
      </c>
      <c r="R13" s="1">
        <v>120.0</v>
      </c>
      <c r="T13" s="40">
        <v>1980.0</v>
      </c>
      <c r="U13" s="43"/>
      <c r="V13" s="42">
        <v>106.0</v>
      </c>
      <c r="W13" s="43"/>
      <c r="X13" s="42"/>
      <c r="Y13" s="42">
        <v>106.91663977595603</v>
      </c>
      <c r="Z13" s="147"/>
    </row>
    <row r="14" ht="12.75" customHeight="1">
      <c r="A14" s="40">
        <v>1980.0</v>
      </c>
      <c r="B14" s="42">
        <v>106.0</v>
      </c>
      <c r="C14" s="43">
        <v>107.9</v>
      </c>
      <c r="D14" s="44">
        <v>2770.8</v>
      </c>
      <c r="E14" s="60">
        <v>63.1633316032842</v>
      </c>
      <c r="F14" s="42">
        <v>82.53521360598218</v>
      </c>
      <c r="G14" s="43">
        <v>0.69</v>
      </c>
      <c r="H14" s="148">
        <f t="shared" si="1"/>
        <v>106.9166398</v>
      </c>
      <c r="T14" s="40">
        <v>1981.0</v>
      </c>
      <c r="U14" s="43"/>
      <c r="V14" s="42">
        <v>100.0</v>
      </c>
      <c r="W14" s="43"/>
      <c r="X14" s="42"/>
      <c r="Y14" s="42">
        <v>107.06879693740845</v>
      </c>
      <c r="Z14" s="147"/>
    </row>
    <row r="15" ht="12.75" customHeight="1">
      <c r="A15" s="40">
        <v>1981.0</v>
      </c>
      <c r="B15" s="42">
        <v>100.0</v>
      </c>
      <c r="C15" s="43">
        <v>20.6</v>
      </c>
      <c r="D15" s="44">
        <v>1297.9</v>
      </c>
      <c r="E15" s="60">
        <v>54.119412167908024</v>
      </c>
      <c r="F15" s="42">
        <v>10.90290685085542</v>
      </c>
      <c r="G15" s="43">
        <v>0.75</v>
      </c>
      <c r="H15" s="148">
        <f t="shared" si="1"/>
        <v>107.0687969</v>
      </c>
      <c r="T15" s="40">
        <v>1982.0</v>
      </c>
      <c r="U15" s="42">
        <v>116.0</v>
      </c>
      <c r="V15" s="111"/>
      <c r="W15" s="43"/>
      <c r="X15" s="42">
        <v>111.07286292304248</v>
      </c>
      <c r="Y15" s="111"/>
      <c r="Z15" s="147"/>
    </row>
    <row r="16" ht="12.75" customHeight="1">
      <c r="A16" s="40">
        <v>1982.0</v>
      </c>
      <c r="B16" s="42">
        <v>116.0</v>
      </c>
      <c r="C16" s="43">
        <v>71.3</v>
      </c>
      <c r="D16" s="44">
        <v>2313.2</v>
      </c>
      <c r="E16" s="60">
        <v>109.68613461383141</v>
      </c>
      <c r="F16" s="42">
        <v>141.07502594024837</v>
      </c>
      <c r="G16" s="43">
        <v>0.65</v>
      </c>
      <c r="H16" s="148">
        <f t="shared" si="1"/>
        <v>111.0728629</v>
      </c>
      <c r="T16" s="40">
        <v>1983.0</v>
      </c>
      <c r="U16" s="43"/>
      <c r="V16" s="111"/>
      <c r="W16" s="42">
        <v>108.0</v>
      </c>
      <c r="X16" s="149"/>
      <c r="Y16" s="111"/>
      <c r="Z16" s="147">
        <v>108.1761788413913</v>
      </c>
    </row>
    <row r="17" ht="12.75" customHeight="1">
      <c r="A17" s="40">
        <v>1983.0</v>
      </c>
      <c r="B17" s="42">
        <v>108.0</v>
      </c>
      <c r="C17" s="43">
        <v>35.1</v>
      </c>
      <c r="D17" s="44">
        <v>730.4</v>
      </c>
      <c r="E17" s="60">
        <v>38.72060867918479</v>
      </c>
      <c r="F17" s="42">
        <v>59.56342319529152</v>
      </c>
      <c r="G17" s="43">
        <v>0.54</v>
      </c>
      <c r="H17" s="148">
        <f t="shared" si="1"/>
        <v>108.1761788</v>
      </c>
      <c r="T17" s="40">
        <v>1984.0</v>
      </c>
      <c r="U17" s="42">
        <v>101.0</v>
      </c>
      <c r="V17" s="111"/>
      <c r="W17" s="43"/>
      <c r="X17" s="42">
        <v>102.24119338544162</v>
      </c>
      <c r="Y17" s="111"/>
      <c r="Z17" s="108"/>
    </row>
    <row r="18" ht="12.75" customHeight="1">
      <c r="A18" s="40">
        <v>1984.0</v>
      </c>
      <c r="B18" s="42">
        <v>101.0</v>
      </c>
      <c r="C18" s="43">
        <v>105.4</v>
      </c>
      <c r="D18" s="44">
        <v>2886.2</v>
      </c>
      <c r="E18" s="60">
        <v>57.56847134687459</v>
      </c>
      <c r="F18" s="42">
        <v>22.251880637464264</v>
      </c>
      <c r="G18" s="43">
        <v>0.81</v>
      </c>
      <c r="H18" s="148">
        <f t="shared" si="1"/>
        <v>102.2411934</v>
      </c>
      <c r="T18" s="40">
        <v>1985.0</v>
      </c>
      <c r="U18" s="43"/>
      <c r="V18" s="111"/>
      <c r="W18" s="42">
        <v>108.0</v>
      </c>
      <c r="X18" s="149"/>
      <c r="Y18" s="111"/>
      <c r="Z18" s="147">
        <v>106.9743585176438</v>
      </c>
    </row>
    <row r="19" ht="12.75" customHeight="1">
      <c r="A19" s="40">
        <v>1985.0</v>
      </c>
      <c r="B19" s="42">
        <v>108.0</v>
      </c>
      <c r="C19" s="43">
        <v>117.2</v>
      </c>
      <c r="D19" s="44">
        <v>5276.9</v>
      </c>
      <c r="E19" s="60">
        <v>116.95416897505248</v>
      </c>
      <c r="F19" s="42">
        <v>89.25476550723049</v>
      </c>
      <c r="G19" s="43">
        <v>0.73</v>
      </c>
      <c r="H19" s="148">
        <f t="shared" si="1"/>
        <v>106.9743585</v>
      </c>
      <c r="T19" s="40">
        <v>1986.0</v>
      </c>
      <c r="U19" s="42">
        <v>109.0</v>
      </c>
      <c r="V19" s="111"/>
      <c r="W19" s="111"/>
      <c r="X19" s="42">
        <v>112.33533747314198</v>
      </c>
      <c r="Y19" s="111"/>
      <c r="Z19" s="108"/>
    </row>
    <row r="20" ht="12.75" customHeight="1">
      <c r="A20" s="40">
        <v>1986.0</v>
      </c>
      <c r="B20" s="42">
        <v>109.0</v>
      </c>
      <c r="C20" s="43">
        <v>97.7</v>
      </c>
      <c r="D20" s="44">
        <v>3424.1</v>
      </c>
      <c r="E20" s="60">
        <v>49.94999573448003</v>
      </c>
      <c r="F20" s="42">
        <v>26.570971663504746</v>
      </c>
      <c r="G20" s="43">
        <v>1.05</v>
      </c>
      <c r="H20" s="148">
        <f t="shared" si="1"/>
        <v>112.3353375</v>
      </c>
      <c r="T20" s="40">
        <v>1987.0</v>
      </c>
      <c r="U20" s="42">
        <v>106.0</v>
      </c>
      <c r="V20" s="43"/>
      <c r="W20" s="42"/>
      <c r="X20" s="42">
        <v>109.9502679479898</v>
      </c>
      <c r="Y20" s="111"/>
      <c r="Z20" s="147"/>
    </row>
    <row r="21" ht="12.75" customHeight="1">
      <c r="A21" s="40">
        <v>1987.0</v>
      </c>
      <c r="B21" s="42">
        <v>106.0</v>
      </c>
      <c r="C21" s="43">
        <v>86.6</v>
      </c>
      <c r="D21" s="44">
        <v>2069.6</v>
      </c>
      <c r="E21" s="60">
        <v>55.843051617392</v>
      </c>
      <c r="F21" s="42">
        <v>62.75995544714558</v>
      </c>
      <c r="G21" s="43">
        <v>0.87</v>
      </c>
      <c r="H21" s="148">
        <f t="shared" si="1"/>
        <v>109.9502679</v>
      </c>
      <c r="T21" s="40">
        <v>1988.0</v>
      </c>
      <c r="U21" s="42">
        <v>107.0</v>
      </c>
      <c r="V21" s="44"/>
      <c r="W21" s="42"/>
      <c r="X21" s="42">
        <v>104.6237458087503</v>
      </c>
      <c r="Y21" s="111"/>
      <c r="Z21" s="147"/>
    </row>
    <row r="22" ht="12.75" customHeight="1">
      <c r="A22" s="40">
        <v>1988.0</v>
      </c>
      <c r="B22" s="42">
        <v>107.0</v>
      </c>
      <c r="C22" s="43">
        <v>42.6</v>
      </c>
      <c r="D22" s="44">
        <v>1309.0</v>
      </c>
      <c r="E22" s="60">
        <v>41.65687636615885</v>
      </c>
      <c r="F22" s="42">
        <v>15.761722526403974</v>
      </c>
      <c r="G22" s="43">
        <v>0.66</v>
      </c>
      <c r="H22" s="148">
        <f t="shared" si="1"/>
        <v>104.6237458</v>
      </c>
      <c r="T22" s="40">
        <v>1989.0</v>
      </c>
      <c r="U22" s="111"/>
      <c r="V22" s="42">
        <v>112.0</v>
      </c>
      <c r="W22" s="44"/>
      <c r="X22" s="42"/>
      <c r="Y22" s="42">
        <v>112.67424398207777</v>
      </c>
      <c r="Z22" s="147"/>
    </row>
    <row r="23" ht="12.75" customHeight="1">
      <c r="A23" s="40">
        <v>1989.0</v>
      </c>
      <c r="B23" s="42">
        <v>112.0</v>
      </c>
      <c r="C23" s="43">
        <v>43.2</v>
      </c>
      <c r="D23" s="44">
        <v>2282.3</v>
      </c>
      <c r="E23" s="60">
        <v>67.51267074402229</v>
      </c>
      <c r="F23" s="42">
        <v>82.89592827753961</v>
      </c>
      <c r="G23" s="43">
        <v>0.62</v>
      </c>
      <c r="H23" s="148">
        <f t="shared" si="1"/>
        <v>112.674244</v>
      </c>
      <c r="T23" s="40">
        <v>1990.0</v>
      </c>
      <c r="U23" s="43"/>
      <c r="V23" s="42">
        <v>110.0</v>
      </c>
      <c r="W23" s="43"/>
      <c r="X23" s="42"/>
      <c r="Y23" s="42">
        <v>103.7958978840119</v>
      </c>
      <c r="Z23" s="147"/>
    </row>
    <row r="24" ht="12.75" customHeight="1">
      <c r="A24" s="40">
        <v>1990.0</v>
      </c>
      <c r="B24" s="42">
        <v>110.0</v>
      </c>
      <c r="C24" s="44">
        <v>90.0</v>
      </c>
      <c r="D24" s="44">
        <v>3425.5</v>
      </c>
      <c r="E24" s="60">
        <v>61.32540712523774</v>
      </c>
      <c r="F24" s="42">
        <v>36.0769076874203</v>
      </c>
      <c r="G24" s="43">
        <v>0.63</v>
      </c>
      <c r="H24" s="148">
        <f t="shared" si="1"/>
        <v>103.7958979</v>
      </c>
      <c r="T24" s="40">
        <v>1991.0</v>
      </c>
      <c r="U24" s="111"/>
      <c r="V24" s="111"/>
      <c r="W24" s="42">
        <v>103.0</v>
      </c>
      <c r="X24" s="43"/>
      <c r="Y24" s="42"/>
      <c r="Z24" s="147">
        <v>108.00868474679235</v>
      </c>
    </row>
    <row r="25" ht="12.75" customHeight="1">
      <c r="A25" s="40">
        <v>1991.0</v>
      </c>
      <c r="B25" s="42">
        <v>103.0</v>
      </c>
      <c r="C25" s="43">
        <v>96.1</v>
      </c>
      <c r="D25" s="44">
        <v>2535.3</v>
      </c>
      <c r="E25" s="60">
        <v>73.48175223458145</v>
      </c>
      <c r="F25" s="42">
        <v>82.85929101361829</v>
      </c>
      <c r="G25" s="43">
        <v>0.77</v>
      </c>
      <c r="H25" s="148">
        <f t="shared" si="1"/>
        <v>108.0086847</v>
      </c>
      <c r="T25" s="40">
        <v>1992.0</v>
      </c>
      <c r="U25" s="43"/>
      <c r="V25" s="111"/>
      <c r="W25" s="42">
        <v>94.0</v>
      </c>
      <c r="X25" s="43"/>
      <c r="Y25" s="42"/>
      <c r="Z25" s="147">
        <v>98.2267894957017</v>
      </c>
    </row>
    <row r="26" ht="12.75" customHeight="1">
      <c r="A26" s="40">
        <v>1992.0</v>
      </c>
      <c r="B26" s="42">
        <v>94.0</v>
      </c>
      <c r="C26" s="43">
        <v>71.3</v>
      </c>
      <c r="D26" s="44">
        <v>2835.7</v>
      </c>
      <c r="E26" s="60">
        <v>92.31355146407608</v>
      </c>
      <c r="F26" s="42">
        <v>9.438083116416838</v>
      </c>
      <c r="G26" s="43">
        <v>0.75</v>
      </c>
      <c r="H26" s="148">
        <f t="shared" si="1"/>
        <v>98.2267895</v>
      </c>
      <c r="T26" s="40">
        <v>1993.0</v>
      </c>
      <c r="U26" s="43"/>
      <c r="V26" s="111"/>
      <c r="W26" s="42">
        <v>109.0</v>
      </c>
      <c r="X26" s="43"/>
      <c r="Y26" s="42"/>
      <c r="Z26" s="147">
        <v>101.88234662166771</v>
      </c>
    </row>
    <row r="27" ht="12.75" customHeight="1">
      <c r="A27" s="40">
        <v>1993.0</v>
      </c>
      <c r="B27" s="42">
        <v>109.0</v>
      </c>
      <c r="C27" s="43">
        <v>119.6</v>
      </c>
      <c r="D27" s="44">
        <v>3083.6</v>
      </c>
      <c r="E27" s="60">
        <v>49.92933010202556</v>
      </c>
      <c r="F27" s="42">
        <v>19.715405559046165</v>
      </c>
      <c r="G27" s="43">
        <v>0.82</v>
      </c>
      <c r="H27" s="148">
        <f t="shared" si="1"/>
        <v>101.8823466</v>
      </c>
      <c r="T27" s="40">
        <v>1994.0</v>
      </c>
      <c r="U27" s="111"/>
      <c r="V27" s="111"/>
      <c r="W27" s="42">
        <v>101.0</v>
      </c>
      <c r="X27" s="43"/>
      <c r="Y27" s="42"/>
      <c r="Z27" s="147"/>
    </row>
    <row r="28" ht="12.75" customHeight="1">
      <c r="A28" s="40">
        <v>1994.0</v>
      </c>
      <c r="B28" s="42">
        <v>101.0</v>
      </c>
      <c r="C28" s="43">
        <v>85.4</v>
      </c>
      <c r="D28" s="44"/>
      <c r="E28" s="60">
        <v>129.4921162074021</v>
      </c>
      <c r="F28" s="42">
        <v>111.67450557998983</v>
      </c>
      <c r="G28" s="43">
        <v>0.68</v>
      </c>
      <c r="H28" s="148"/>
      <c r="T28" s="40">
        <v>1995.0</v>
      </c>
      <c r="U28" s="111"/>
      <c r="V28" s="111"/>
      <c r="W28" s="42">
        <v>112.0</v>
      </c>
      <c r="X28" s="43"/>
      <c r="Y28" s="42"/>
      <c r="Z28" s="147">
        <v>105.23291188235646</v>
      </c>
    </row>
    <row r="29" ht="12.75" customHeight="1">
      <c r="A29" s="40">
        <v>1995.0</v>
      </c>
      <c r="B29" s="42">
        <v>112.0</v>
      </c>
      <c r="C29" s="43">
        <v>68.2</v>
      </c>
      <c r="D29" s="44">
        <v>1420.4</v>
      </c>
      <c r="E29" s="60">
        <v>58.02695748436706</v>
      </c>
      <c r="F29" s="42">
        <v>32.632737934954974</v>
      </c>
      <c r="G29" s="43">
        <v>0.85</v>
      </c>
      <c r="H29" s="148">
        <f t="shared" ref="H29:H33" si="2">96.495-(0.148*C29)+(0.00332*D29)-(0.163*E29)+(0.149*F29)+(22.014*G29)</f>
        <v>105.2329119</v>
      </c>
      <c r="T29" s="40">
        <v>1996.0</v>
      </c>
      <c r="U29" s="42">
        <v>107.0</v>
      </c>
      <c r="V29" s="43"/>
      <c r="W29" s="42"/>
      <c r="X29" s="42">
        <v>107.98357904389195</v>
      </c>
      <c r="Y29" s="111"/>
      <c r="Z29" s="147"/>
    </row>
    <row r="30" ht="12.75" customHeight="1">
      <c r="A30" s="40">
        <v>1996.0</v>
      </c>
      <c r="B30" s="42">
        <v>107.0</v>
      </c>
      <c r="C30" s="44">
        <v>45.0</v>
      </c>
      <c r="D30" s="44">
        <v>2265.9</v>
      </c>
      <c r="E30" s="60">
        <v>107.26682224815247</v>
      </c>
      <c r="F30" s="42">
        <v>80.80579241839452</v>
      </c>
      <c r="G30" s="43">
        <v>0.73</v>
      </c>
      <c r="H30" s="148">
        <f t="shared" si="2"/>
        <v>107.983579</v>
      </c>
      <c r="T30" s="40">
        <v>1997.0</v>
      </c>
      <c r="U30" s="42">
        <v>110.0</v>
      </c>
      <c r="V30" s="111"/>
      <c r="W30" s="43"/>
      <c r="X30" s="42">
        <v>110.83759290368907</v>
      </c>
      <c r="Y30" s="111"/>
      <c r="Z30" s="147"/>
    </row>
    <row r="31" ht="12.75" customHeight="1">
      <c r="A31" s="40">
        <v>1997.0</v>
      </c>
      <c r="B31" s="42">
        <v>110.0</v>
      </c>
      <c r="C31" s="43">
        <v>45.3</v>
      </c>
      <c r="D31" s="44">
        <v>1233.0</v>
      </c>
      <c r="E31" s="60">
        <v>117.0147204021183</v>
      </c>
      <c r="F31" s="42">
        <v>128.02719684049907</v>
      </c>
      <c r="G31" s="43">
        <v>0.77</v>
      </c>
      <c r="H31" s="148">
        <f t="shared" si="2"/>
        <v>110.8375929</v>
      </c>
      <c r="T31" s="40">
        <v>1998.0</v>
      </c>
      <c r="U31" s="43"/>
      <c r="V31" s="111"/>
      <c r="W31" s="42">
        <v>99.0</v>
      </c>
      <c r="X31" s="43"/>
      <c r="Y31" s="42"/>
      <c r="Z31" s="147">
        <v>102.41144407455943</v>
      </c>
    </row>
    <row r="32" ht="12.75" customHeight="1">
      <c r="A32" s="40">
        <v>1998.0</v>
      </c>
      <c r="B32" s="42">
        <v>99.0</v>
      </c>
      <c r="C32" s="43">
        <v>81.4</v>
      </c>
      <c r="D32" s="44">
        <v>2890.4</v>
      </c>
      <c r="E32" s="60">
        <v>35.866708553989774</v>
      </c>
      <c r="F32" s="42">
        <v>9.7024803279179</v>
      </c>
      <c r="G32" s="43">
        <v>0.58</v>
      </c>
      <c r="H32" s="148">
        <f t="shared" si="2"/>
        <v>102.4114441</v>
      </c>
      <c r="T32" s="40">
        <v>1999.0</v>
      </c>
      <c r="U32" s="111"/>
      <c r="V32" s="111"/>
      <c r="W32" s="42">
        <v>104.0</v>
      </c>
      <c r="X32" s="42"/>
      <c r="Y32" s="111"/>
      <c r="Z32" s="147">
        <v>108.05672094198607</v>
      </c>
    </row>
    <row r="33" ht="12.75" customHeight="1">
      <c r="A33" s="40">
        <v>1999.0</v>
      </c>
      <c r="B33" s="42">
        <v>104.0</v>
      </c>
      <c r="C33" s="43">
        <v>98.8</v>
      </c>
      <c r="D33" s="44">
        <v>3963.4</v>
      </c>
      <c r="E33" s="60">
        <v>107.98100110702212</v>
      </c>
      <c r="F33" s="42">
        <v>85.87379947940043</v>
      </c>
      <c r="G33" s="43">
        <v>0.81</v>
      </c>
      <c r="H33" s="148">
        <f t="shared" si="2"/>
        <v>108.0567209</v>
      </c>
      <c r="T33" s="40">
        <v>2000.0</v>
      </c>
      <c r="U33" s="111"/>
      <c r="V33" s="111"/>
      <c r="W33" s="42">
        <v>114.0</v>
      </c>
      <c r="X33" s="149"/>
      <c r="Y33" s="42"/>
      <c r="Z33" s="147"/>
    </row>
    <row r="34" ht="13.5" customHeight="1">
      <c r="A34" s="40">
        <v>2000.0</v>
      </c>
      <c r="B34" s="42">
        <v>114.0</v>
      </c>
      <c r="C34" s="43">
        <v>68.8</v>
      </c>
      <c r="D34" s="44"/>
      <c r="E34" s="60">
        <v>33.9463543069144</v>
      </c>
      <c r="F34" s="42">
        <v>15.785447147174102</v>
      </c>
      <c r="G34" s="43">
        <v>0.68</v>
      </c>
      <c r="H34" s="148"/>
      <c r="T34" s="74">
        <v>2001.0</v>
      </c>
      <c r="U34" s="121"/>
      <c r="V34" s="121"/>
      <c r="W34" s="125">
        <v>115.0</v>
      </c>
      <c r="X34" s="150"/>
      <c r="Y34" s="121"/>
      <c r="Z34" s="151">
        <v>111.39589095509082</v>
      </c>
    </row>
    <row r="35" ht="14.25" customHeight="1">
      <c r="A35" s="74">
        <v>2001.0</v>
      </c>
      <c r="B35" s="125">
        <v>115.0</v>
      </c>
      <c r="C35" s="75">
        <v>64.9</v>
      </c>
      <c r="D35" s="79">
        <v>3995.7</v>
      </c>
      <c r="E35" s="124">
        <v>25.425545283188224</v>
      </c>
      <c r="F35" s="125">
        <v>4.264099572150914</v>
      </c>
      <c r="G35" s="75">
        <v>0.67</v>
      </c>
      <c r="H35" s="151">
        <f>96.495-(0.148*C35)+(0.00332*D35)-(0.163*E35)+(0.149*F35)+(22.014*G35)</f>
        <v>111.395891</v>
      </c>
    </row>
    <row r="36" ht="13.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7">
    <mergeCell ref="T3:T4"/>
    <mergeCell ref="U3:W3"/>
    <mergeCell ref="X3:Z3"/>
    <mergeCell ref="E4:F4"/>
    <mergeCell ref="Q5:R5"/>
    <mergeCell ref="Q6:R6"/>
    <mergeCell ref="Q10:R10"/>
  </mergeCells>
  <printOptions/>
  <pageMargins bottom="0.75" footer="0.0" header="0.0" left="0.7" right="0.7" top="0.75"/>
  <pageSetup orientation="landscape"/>
  <drawing r:id="rId2"/>
  <legacyDrawing r:id="rId3"/>
</worksheet>
</file>