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Snow Stations" sheetId="2" r:id="rId5"/>
    <sheet state="visible" name="Map" sheetId="3" r:id="rId6"/>
    <sheet state="visible" name="March (Summary)" sheetId="4" r:id="rId7"/>
    <sheet state="visible" name="March (Data)" sheetId="5" r:id="rId8"/>
    <sheet state="visible" name="April (Summary)" sheetId="6" r:id="rId9"/>
    <sheet state="visible" name="April (Data)" sheetId="7" r:id="rId10"/>
  </sheets>
  <definedNames/>
  <calcPr/>
</workbook>
</file>

<file path=xl/sharedStrings.xml><?xml version="1.0" encoding="utf-8"?>
<sst xmlns="http://schemas.openxmlformats.org/spreadsheetml/2006/main" count="326" uniqueCount="213">
  <si>
    <t xml:space="preserve">This file provides the snow water equivalent (SWE) in mm for Mar. 1 (1974 to 2001) and Apr. 1 (1974, 1977 to 2001). </t>
  </si>
  <si>
    <t>A summary of the methods used to estimate the missing SWE for Mar. 1 and Apr. 1 is also listed.</t>
  </si>
  <si>
    <t>The snow data was provided by Alberta Environment, Water Sciences Branch, Hydrology / Forecast Section.</t>
  </si>
  <si>
    <t>Sheet</t>
  </si>
  <si>
    <t>Description</t>
  </si>
  <si>
    <t>Snow Stations</t>
  </si>
  <si>
    <t>Location and list of the snow stations</t>
  </si>
  <si>
    <t>Map</t>
  </si>
  <si>
    <t>Map of the Upper Athabasca Basin showing the location of the snow stations</t>
  </si>
  <si>
    <t>March (Summary)</t>
  </si>
  <si>
    <t xml:space="preserve">Summary of methods used to estimate missing SWE in mm for Mar. 1, </t>
  </si>
  <si>
    <t xml:space="preserve">   from 1974 to 2001</t>
  </si>
  <si>
    <t>March (Data)</t>
  </si>
  <si>
    <t>SWE in mm for Mar. 1, from 1974 to 2001</t>
  </si>
  <si>
    <t>April (Summary)</t>
  </si>
  <si>
    <t xml:space="preserve">Summary of methods used to estimate missing SWE in mm for Apr. 1, </t>
  </si>
  <si>
    <t xml:space="preserve">   from 1974 to 2001 excluding 1975 and 1976</t>
  </si>
  <si>
    <t>April (Data)</t>
  </si>
  <si>
    <t>SWE in mm for Apr. 1, for 1974, 1977 to 2001</t>
  </si>
  <si>
    <t>Source of Data:</t>
  </si>
  <si>
    <t>Alberta Environment, Water Sciences Branch, Hydrology / Forecast Section</t>
  </si>
  <si>
    <t>Description:</t>
  </si>
  <si>
    <t>Location and List of the Snow Stations</t>
  </si>
  <si>
    <r>
      <t xml:space="preserve">Note: </t>
    </r>
    <r>
      <rPr>
        <rFont val="Arial"/>
        <sz val="10.0"/>
      </rPr>
      <t>A snow survey course involves taking snow samples at ten locations in a specific area. The sample locations</t>
    </r>
    <r>
      <rPr>
        <rFont val="Arial"/>
        <b/>
        <sz val="10.0"/>
      </rPr>
      <t xml:space="preserve">   </t>
    </r>
  </si>
  <si>
    <r>
      <t xml:space="preserve">         </t>
    </r>
    <r>
      <rPr>
        <rFont val="Arial"/>
        <sz val="10.0"/>
      </rPr>
      <t>are marked with a stake to ensure that all data collection are taken at the same spot. A snow sample is taken</t>
    </r>
  </si>
  <si>
    <t xml:space="preserve">         with a tube devise that can record snow depth, but also is weighed to determine water equivalence. A snow</t>
  </si>
  <si>
    <t xml:space="preserve">         pillow site is a device to record the weigth of the snow pack and can be converted into water equivalent values. </t>
  </si>
  <si>
    <t xml:space="preserve">         The apparatus consists of a large rubber bladder that is placed on the ground and filled with a water and alcohol</t>
  </si>
  <si>
    <t xml:space="preserve">         mixture. The pillow will hold approximately 7 to 45 gallon drums of fluid and the mixture is adjusted to obtain a</t>
  </si>
  <si>
    <t xml:space="preserve">         specific gravity of 1.0. A recorder is attached to the snow pillow to get continuous  measurements. This information</t>
  </si>
  <si>
    <t xml:space="preserve">         was provided by Larry Garner from Alberta Environment.</t>
  </si>
  <si>
    <t>STATION NAME &amp; ID #</t>
  </si>
  <si>
    <t>ID Code</t>
  </si>
  <si>
    <t>Latitude</t>
  </si>
  <si>
    <t>Longitude</t>
  </si>
  <si>
    <t>Elevation</t>
  </si>
  <si>
    <t>Remarks</t>
  </si>
  <si>
    <t>Barrhead North (1)</t>
  </si>
  <si>
    <t>07BC802</t>
  </si>
  <si>
    <t>54D 16M</t>
  </si>
  <si>
    <t>114D 21M</t>
  </si>
  <si>
    <t xml:space="preserve">  670 m</t>
  </si>
  <si>
    <t>Barrhead West (2)</t>
  </si>
  <si>
    <t>07BB808</t>
  </si>
  <si>
    <t>54D 11M</t>
  </si>
  <si>
    <t>114D 48M</t>
  </si>
  <si>
    <t>Edson #2 (3)</t>
  </si>
  <si>
    <t>07AG802</t>
  </si>
  <si>
    <t>53D 35M</t>
  </si>
  <si>
    <t>116D 14M</t>
  </si>
  <si>
    <t xml:space="preserve">  910 m</t>
  </si>
  <si>
    <t>Flatbush (4)</t>
  </si>
  <si>
    <t>07BC803</t>
  </si>
  <si>
    <t>54D 44M</t>
  </si>
  <si>
    <t>114D 05M</t>
  </si>
  <si>
    <t xml:space="preserve">  640 m</t>
  </si>
  <si>
    <t>Grassland (5)</t>
  </si>
  <si>
    <t>07CA801</t>
  </si>
  <si>
    <t>54D 49M</t>
  </si>
  <si>
    <t>112D 41M</t>
  </si>
  <si>
    <t xml:space="preserve">  570 m</t>
  </si>
  <si>
    <t>High Prairie (6)</t>
  </si>
  <si>
    <t>07BF801</t>
  </si>
  <si>
    <t>55D 24M</t>
  </si>
  <si>
    <t>116D 27M</t>
  </si>
  <si>
    <t xml:space="preserve">  610 m</t>
  </si>
  <si>
    <t>Kinuso (8)</t>
  </si>
  <si>
    <t>07BJ805</t>
  </si>
  <si>
    <t>55D 20M</t>
  </si>
  <si>
    <t>115D 24M</t>
  </si>
  <si>
    <t>Lodgepole (9)</t>
  </si>
  <si>
    <t>07BA802</t>
  </si>
  <si>
    <t>53D 30M</t>
  </si>
  <si>
    <t>115D 21M</t>
  </si>
  <si>
    <t xml:space="preserve">  850 m</t>
  </si>
  <si>
    <t>Mayerthorpe S.P. (10)</t>
  </si>
  <si>
    <t>07BB809</t>
  </si>
  <si>
    <t>53D 52M</t>
  </si>
  <si>
    <t>115D 19M</t>
  </si>
  <si>
    <t xml:space="preserve">  760 m</t>
  </si>
  <si>
    <t>Snow Pillow Site, Discontinued in 1993</t>
  </si>
  <si>
    <t>Meadowview (11)</t>
  </si>
  <si>
    <t>07BB803</t>
  </si>
  <si>
    <t>54D 00M</t>
  </si>
  <si>
    <t>114D 40M</t>
  </si>
  <si>
    <t>Obed (12)</t>
  </si>
  <si>
    <t>07AD801</t>
  </si>
  <si>
    <t>53D 34M</t>
  </si>
  <si>
    <t>117D 13M</t>
  </si>
  <si>
    <t>1090 m</t>
  </si>
  <si>
    <t>Paddle River (10)</t>
  </si>
  <si>
    <t>(TEMP)</t>
  </si>
  <si>
    <t>Paddle River H.W. (13)</t>
  </si>
  <si>
    <t>15V08</t>
  </si>
  <si>
    <t>115D 32M</t>
  </si>
  <si>
    <t xml:space="preserve">  855 m</t>
  </si>
  <si>
    <t>Perryvale (14)</t>
  </si>
  <si>
    <t>07CA802</t>
  </si>
  <si>
    <t>54D 28M</t>
  </si>
  <si>
    <t>113D 10M</t>
  </si>
  <si>
    <t>Saulteaux River (15)</t>
  </si>
  <si>
    <t>07BK801</t>
  </si>
  <si>
    <t>55D 10M</t>
  </si>
  <si>
    <t>114D 14M</t>
  </si>
  <si>
    <t>Sturgeon Heights (16)</t>
  </si>
  <si>
    <t>07GH801</t>
  </si>
  <si>
    <t>53D 04M</t>
  </si>
  <si>
    <t>117D 41M</t>
  </si>
  <si>
    <t xml:space="preserve">  720 m</t>
  </si>
  <si>
    <t>Twin Lakes (17)</t>
  </si>
  <si>
    <t>07BB814</t>
  </si>
  <si>
    <t>54D 03M</t>
  </si>
  <si>
    <t xml:space="preserve">  655 m</t>
  </si>
  <si>
    <t>Westlock (18)</t>
  </si>
  <si>
    <t>07BC801</t>
  </si>
  <si>
    <t>113D 58M</t>
  </si>
  <si>
    <t xml:space="preserve">  700 m</t>
  </si>
  <si>
    <t>Whitecourt (19)</t>
  </si>
  <si>
    <t>07AG803</t>
  </si>
  <si>
    <t>54D 05M</t>
  </si>
  <si>
    <t>115D 36M</t>
  </si>
  <si>
    <t xml:space="preserve">  790 m</t>
  </si>
  <si>
    <t>Girouxville (20)</t>
  </si>
  <si>
    <t>07GJ801</t>
  </si>
  <si>
    <t>55D 46M</t>
  </si>
  <si>
    <t>117D 20M</t>
  </si>
  <si>
    <t xml:space="preserve">  560 m</t>
  </si>
  <si>
    <t>Brazeau Res. (21)</t>
  </si>
  <si>
    <t>05DD801</t>
  </si>
  <si>
    <t>52D 57M</t>
  </si>
  <si>
    <t>115D 41M</t>
  </si>
  <si>
    <t xml:space="preserve">  970 m</t>
  </si>
  <si>
    <t>Onoway (23)</t>
  </si>
  <si>
    <t>05EA803</t>
  </si>
  <si>
    <t>53D 43M</t>
  </si>
  <si>
    <t>114D 10M</t>
  </si>
  <si>
    <t>Little Smoky (24)</t>
  </si>
  <si>
    <t>07GG801</t>
  </si>
  <si>
    <t>117D 09M</t>
  </si>
  <si>
    <t xml:space="preserve">  660 m</t>
  </si>
  <si>
    <t>Summary of Methods used to Estimate Missing SWE</t>
  </si>
  <si>
    <t>in mm for Mar. 1, from 1974 to 2001</t>
  </si>
  <si>
    <r>
      <t>Note:</t>
    </r>
    <r>
      <rPr>
        <rFont val="Arial"/>
        <sz val="10.0"/>
      </rPr>
      <t xml:space="preserve"> Larry Garner from Alberta Environment provided the plains snow course data.</t>
    </r>
  </si>
  <si>
    <t xml:space="preserve">         Mr. Garner was employed in the Hydrology and Forecast Section of the Water Sciences Branch.</t>
  </si>
  <si>
    <t xml:space="preserve">         The period of study was 1974 to 2001. There was 18 stations (Stn 1 to 19, without 7) in the Athabasca River basin</t>
  </si>
  <si>
    <t xml:space="preserve">         that were considered in this analysis which 8 of them have missing values in their record for March.</t>
  </si>
  <si>
    <t xml:space="preserve">         Stations 20, 21, 23, and 24 are located just outside the Athabasca River basin limits. These stations were added </t>
  </si>
  <si>
    <t xml:space="preserve">         to the analysis to fill in the missing data. The 2001 data has been checked by Alberta Environment, but not finalized.</t>
  </si>
  <si>
    <t xml:space="preserve">         The following information indicates how the record was completed for each station with missing data.</t>
  </si>
  <si>
    <t xml:space="preserve">         A linear regression was first done with all the surrounding stations. A multiple linear regression</t>
  </si>
  <si>
    <r>
      <t xml:space="preserve">         was after calculated. The method with a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or adjusted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the closest to one was choosing</t>
    </r>
  </si>
  <si>
    <t xml:space="preserve">         to fill in the missing values. If the multiple linear regression did not improve the results of the correlation,</t>
  </si>
  <si>
    <t xml:space="preserve">         the linear regression was choosing to fill in the missing values since it is simpler.</t>
  </si>
  <si>
    <t>Station Name &amp; ID</t>
  </si>
  <si>
    <t>Missing Years</t>
  </si>
  <si>
    <t>METHODS USED TO ESTIMATE MISSING VALUES</t>
  </si>
  <si>
    <t>Name</t>
  </si>
  <si>
    <t>Year</t>
  </si>
  <si>
    <t>Parameter (Station Used)</t>
  </si>
  <si>
    <t>Linear Regression</t>
  </si>
  <si>
    <t>1975 to 2001</t>
  </si>
  <si>
    <r>
      <t>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0.78 with Stn 9</t>
    </r>
  </si>
  <si>
    <t>1976 to 1992</t>
  </si>
  <si>
    <t>Double-Mass Analysis*</t>
  </si>
  <si>
    <t>1976 to 2001</t>
  </si>
  <si>
    <t>15 surrounding stations</t>
  </si>
  <si>
    <t>1974, 1975</t>
  </si>
  <si>
    <r>
      <t>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0.90 with Stn 19</t>
    </r>
  </si>
  <si>
    <t>Multiple Linear Regression</t>
  </si>
  <si>
    <t>1982 to 2001, omitting 1992</t>
  </si>
  <si>
    <r>
      <t>Adj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0.95 with Stn 17, and 2</t>
    </r>
  </si>
  <si>
    <r>
      <t>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0.62 with Stn 9 </t>
    </r>
  </si>
  <si>
    <t>Paddle Rive H.W. (13)</t>
  </si>
  <si>
    <t>1974 to 1992</t>
  </si>
  <si>
    <t>1993 to 2001</t>
  </si>
  <si>
    <r>
      <t>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0.98 with Stn 19</t>
    </r>
  </si>
  <si>
    <t>Strugeon Heights (16)</t>
  </si>
  <si>
    <t>1974 to 1987</t>
  </si>
  <si>
    <t>1988 to 2001</t>
  </si>
  <si>
    <r>
      <t>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0.75 with Stn 9</t>
    </r>
  </si>
  <si>
    <t>1974 to 1981</t>
  </si>
  <si>
    <t>1982 to 2001</t>
  </si>
  <si>
    <r>
      <t>Adj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0.95 with Stn 1, and 19</t>
    </r>
  </si>
  <si>
    <t>1974 to 2001, omitting 1992</t>
  </si>
  <si>
    <r>
      <t>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0.80 with Stn 1</t>
    </r>
  </si>
  <si>
    <t xml:space="preserve">* The Paddle River station (10) was in service for the years of 1976 to 1982. In 1982, the snow pillow station </t>
  </si>
  <si>
    <t xml:space="preserve">   Mayerthorpe S.P. (10) was introduced. The snow pillow station was discontinued in 1993. The snow</t>
  </si>
  <si>
    <t xml:space="preserve">   survey course Mayerthorpe S.P. (10) was introduced in 1993. Since the instrumentation has changed</t>
  </si>
  <si>
    <t xml:space="preserve">   over the years, a double-mass analysis was done to transfer all the data to snow survey course Mayerthorpe</t>
  </si>
  <si>
    <t xml:space="preserve">   S.P. (10) values.</t>
  </si>
  <si>
    <t>YEAR</t>
  </si>
  <si>
    <t>Estimated values in red.</t>
  </si>
  <si>
    <t xml:space="preserve">Summary of Methods used to Estimate Missing SWE </t>
  </si>
  <si>
    <t>in mm for Apr. 1, from 1974 to 2001 excluding 1975 and 1976</t>
  </si>
  <si>
    <r>
      <t>Note:</t>
    </r>
    <r>
      <rPr>
        <rFont val="Arial"/>
        <sz val="10.0"/>
      </rPr>
      <t xml:space="preserve"> Larry Garner from Alberta Environment provided the plains snow course data.</t>
    </r>
  </si>
  <si>
    <t xml:space="preserve">         The period of study was 1974 to 2001 excluding 1975 and 1976 since most of the data are missing </t>
  </si>
  <si>
    <t xml:space="preserve">         for those years. There was 18 stations (Stn 1 to 19, without 7) in the Athabasca River basin that were considered  </t>
  </si>
  <si>
    <t xml:space="preserve">         in this analysis which 4 of them have missing values in their record. Stations 20, 21, 23, and 24 are located  </t>
  </si>
  <si>
    <t xml:space="preserve">         just outside the Athabasca River basin limits. These stations were added to the analysis to fill in the </t>
  </si>
  <si>
    <t xml:space="preserve">         missing data. The 2001 data has been checked by Alberta Environment, but not finalized.</t>
  </si>
  <si>
    <r>
      <t xml:space="preserve">         was after calculated. The method with a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or adjusted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the closest to one was choosing to fill in</t>
    </r>
  </si>
  <si>
    <t xml:space="preserve">         the missing values. If the multiple linear regression did not improve the results of the correlation,</t>
  </si>
  <si>
    <t>1974, 1977, 1979 to 2001</t>
  </si>
  <si>
    <r>
      <t>Adj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0.90 with Stn 20, and 15</t>
    </r>
  </si>
  <si>
    <t>1974, 1977 to 1992</t>
  </si>
  <si>
    <t>1974, 1977 to 2001</t>
  </si>
  <si>
    <r>
      <t>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0.95 with Stn 11</t>
    </r>
  </si>
  <si>
    <t>1974, 1977 to 1987</t>
  </si>
  <si>
    <r>
      <t>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0.60 with Stn 9</t>
    </r>
  </si>
  <si>
    <t>1974, 1977 to 1981</t>
  </si>
  <si>
    <r>
      <t>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0.98 with Stn 11</t>
    </r>
  </si>
  <si>
    <t xml:space="preserve">* The Paddle River station (10) was in service for the years of 1974 to 1982. In 1982, the snow pillow station </t>
  </si>
  <si>
    <t>SWE in mm for Apr. 1, from 1974 to 2001 excluding 1975 and 1976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</si>
</sst>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/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2">
    <border/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</border>
    <border>
      <left style="thin">
        <color rgb="FFC0C0C0"/>
      </left>
      <top style="thin">
        <color rgb="FF000000"/>
      </top>
      <bottom style="thin">
        <color rgb="FF000000"/>
      </bottom>
    </border>
    <border>
      <left style="thin">
        <color rgb="FFC0C0C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C0C0C0"/>
      </bottom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C0C0C0"/>
      </bottom>
    </border>
    <border>
      <left style="thin">
        <color rgb="FFC0C0C0"/>
      </left>
      <top style="thin">
        <color rgb="FF000000"/>
      </top>
      <bottom style="thin">
        <color rgb="FFC0C0C0"/>
      </bottom>
    </border>
    <border>
      <left style="thin">
        <color rgb="FFC0C0C0"/>
      </left>
      <right style="medium">
        <color rgb="FF000000"/>
      </right>
      <top style="thin">
        <color rgb="FF000000"/>
      </top>
      <bottom style="thin">
        <color rgb="FFC0C0C0"/>
      </bottom>
    </border>
    <border>
      <left style="medium">
        <color rgb="FF000000"/>
      </left>
      <right style="thin">
        <color rgb="FF000000"/>
      </right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top style="thin">
        <color rgb="FFC0C0C0"/>
      </top>
      <bottom style="thin">
        <color rgb="FFC0C0C0"/>
      </bottom>
    </border>
    <border>
      <left style="thin">
        <color rgb="FFC0C0C0"/>
      </left>
      <right style="medium">
        <color rgb="FF000000"/>
      </right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C0C0C0"/>
      </right>
      <top style="thin">
        <color rgb="FFC0C0C0"/>
      </top>
    </border>
    <border>
      <left style="thin">
        <color rgb="FFC0C0C0"/>
      </left>
      <right style="thin">
        <color rgb="FFC0C0C0"/>
      </right>
    </border>
    <border>
      <left style="thin">
        <color rgb="FFC0C0C0"/>
      </left>
      <top style="thin">
        <color rgb="FFC0C0C0"/>
      </top>
    </border>
    <border>
      <right style="medium">
        <color rgb="FF000000"/>
      </right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C0C0C0"/>
      </right>
      <bottom style="thin">
        <color rgb="FFC0C0C0"/>
      </bottom>
    </border>
    <border>
      <left style="thin">
        <color rgb="FFC0C0C0"/>
      </left>
      <bottom style="thin">
        <color rgb="FFC0C0C0"/>
      </bottom>
    </border>
    <border>
      <left style="medium">
        <color rgb="FF000000"/>
      </left>
      <right style="thin">
        <color rgb="FF000000"/>
      </right>
      <top style="thin">
        <color rgb="FFC0C0C0"/>
      </top>
    </border>
    <border>
      <left style="thin">
        <color rgb="FFC0C0C0"/>
      </left>
      <right style="medium">
        <color rgb="FF000000"/>
      </right>
      <top style="thin">
        <color rgb="FFC0C0C0"/>
      </top>
    </border>
    <border>
      <left style="medium">
        <color rgb="FF000000"/>
      </left>
      <right style="thin">
        <color rgb="FF000000"/>
      </right>
      <top style="thin">
        <color rgb="FFC0C0C0"/>
      </top>
      <bottom style="medium">
        <color rgb="FF000000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rgb="FF000000"/>
      </bottom>
    </border>
    <border>
      <left style="thin">
        <color rgb="FFC0C0C0"/>
      </left>
      <top style="thin">
        <color rgb="FFC0C0C0"/>
      </top>
      <bottom style="medium">
        <color rgb="FF000000"/>
      </bottom>
    </border>
    <border>
      <left style="thin">
        <color rgb="FFC0C0C0"/>
      </left>
      <right style="medium">
        <color rgb="FF000000"/>
      </right>
      <top style="thin">
        <color rgb="FFC0C0C0"/>
      </top>
      <bottom style="medium">
        <color rgb="FF000000"/>
      </bottom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C0C0C0"/>
      </bottom>
    </border>
    <border>
      <left style="thin">
        <color rgb="FF00000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000000"/>
      </left>
    </border>
    <border>
      <left style="thin">
        <color rgb="FF000000"/>
      </left>
      <right style="thin">
        <color rgb="FFC0C0C0"/>
      </right>
      <top style="thin">
        <color rgb="FFC0C0C0"/>
      </top>
    </border>
    <border>
      <left style="thin">
        <color rgb="FF000000"/>
      </left>
      <right style="thin">
        <color rgb="FFC0C0C0"/>
      </right>
      <top style="thin">
        <color rgb="FFC0C0C0"/>
      </top>
      <bottom style="medium">
        <color rgb="FF000000"/>
      </bottom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left" shrinkToFit="0" vertical="bottom" wrapText="0"/>
    </xf>
    <xf borderId="3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center" shrinkToFit="0" vertical="bottom" wrapText="0"/>
    </xf>
    <xf borderId="4" fillId="0" fontId="2" numFmtId="0" xfId="0" applyAlignment="1" applyBorder="1" applyFont="1">
      <alignment horizontal="center" shrinkToFit="0" vertical="bottom" wrapText="0"/>
    </xf>
    <xf borderId="5" fillId="0" fontId="3" numFmtId="0" xfId="0" applyAlignment="1" applyBorder="1" applyFon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6" fillId="0" fontId="3" numFmtId="0" xfId="0" applyAlignment="1" applyBorder="1" applyFont="1">
      <alignment shrinkToFit="0" vertical="bottom" wrapText="0"/>
    </xf>
    <xf borderId="6" fillId="0" fontId="3" numFmtId="0" xfId="0" applyAlignment="1" applyBorder="1" applyFont="1">
      <alignment horizontal="left" shrinkToFit="0" vertical="bottom" wrapText="0"/>
    </xf>
    <xf borderId="7" fillId="0" fontId="3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vertical="bottom" wrapText="0"/>
    </xf>
    <xf borderId="8" fillId="0" fontId="3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9" fillId="0" fontId="2" numFmtId="0" xfId="0" applyAlignment="1" applyBorder="1" applyFont="1">
      <alignment horizontal="center" shrinkToFit="0" vertical="center" wrapText="0"/>
    </xf>
    <xf borderId="10" fillId="0" fontId="2" numFmtId="0" xfId="0" applyAlignment="1" applyBorder="1" applyFont="1">
      <alignment horizontal="center" shrinkToFit="0" vertical="center" wrapText="0"/>
    </xf>
    <xf borderId="11" fillId="0" fontId="2" numFmtId="0" xfId="0" applyAlignment="1" applyBorder="1" applyFont="1">
      <alignment horizontal="center" shrinkToFit="0" vertical="bottom" wrapText="0"/>
    </xf>
    <xf borderId="1" fillId="0" fontId="4" numFmtId="0" xfId="0" applyBorder="1" applyFont="1"/>
    <xf borderId="4" fillId="0" fontId="4" numFmtId="0" xfId="0" applyBorder="1" applyFont="1"/>
    <xf borderId="12" fillId="0" fontId="4" numFmtId="0" xfId="0" applyBorder="1" applyFont="1"/>
    <xf borderId="13" fillId="0" fontId="4" numFmtId="0" xfId="0" applyBorder="1" applyFont="1"/>
    <xf borderId="14" fillId="0" fontId="2" numFmtId="0" xfId="0" applyAlignment="1" applyBorder="1" applyFont="1">
      <alignment horizontal="center" shrinkToFit="0" vertical="bottom" wrapText="0"/>
    </xf>
    <xf borderId="15" fillId="0" fontId="2" numFmtId="0" xfId="0" applyAlignment="1" applyBorder="1" applyFont="1">
      <alignment horizontal="center" shrinkToFit="0" vertical="bottom" wrapText="0"/>
    </xf>
    <xf borderId="16" fillId="0" fontId="2" numFmtId="0" xfId="0" applyAlignment="1" applyBorder="1" applyFont="1">
      <alignment horizontal="center" shrinkToFit="0" vertical="bottom" wrapText="0"/>
    </xf>
    <xf borderId="17" fillId="0" fontId="3" numFmtId="0" xfId="0" applyAlignment="1" applyBorder="1" applyFont="1">
      <alignment horizontal="left" shrinkToFit="0" vertical="bottom" wrapText="0"/>
    </xf>
    <xf borderId="18" fillId="0" fontId="3" numFmtId="0" xfId="0" applyAlignment="1" applyBorder="1" applyFont="1">
      <alignment horizontal="center" shrinkToFit="0" vertical="bottom" wrapText="0"/>
    </xf>
    <xf borderId="6" fillId="0" fontId="3" numFmtId="0" xfId="0" applyAlignment="1" applyBorder="1" applyFont="1">
      <alignment horizontal="center" shrinkToFit="0" vertical="bottom" wrapText="0"/>
    </xf>
    <xf borderId="19" fillId="0" fontId="3" numFmtId="0" xfId="0" applyAlignment="1" applyBorder="1" applyFont="1">
      <alignment horizontal="left" shrinkToFit="0" vertical="bottom" wrapText="0"/>
    </xf>
    <xf borderId="20" fillId="0" fontId="3" numFmtId="0" xfId="0" applyAlignment="1" applyBorder="1" applyFont="1">
      <alignment horizontal="center" shrinkToFit="0" vertical="bottom" wrapText="0"/>
    </xf>
    <xf borderId="8" fillId="0" fontId="3" numFmtId="0" xfId="0" applyAlignment="1" applyBorder="1" applyFont="1">
      <alignment horizontal="center" shrinkToFit="0" vertical="bottom" wrapText="0"/>
    </xf>
    <xf borderId="9" fillId="0" fontId="2" numFmtId="16" xfId="0" applyAlignment="1" applyBorder="1" applyFont="1" applyNumberFormat="1">
      <alignment horizontal="left" shrinkToFit="0" vertical="bottom" wrapText="0"/>
    </xf>
    <xf borderId="21" fillId="0" fontId="2" numFmtId="0" xfId="0" applyAlignment="1" applyBorder="1" applyFont="1">
      <alignment shrinkToFit="0" vertical="bottom" wrapText="0"/>
    </xf>
    <xf borderId="21" fillId="0" fontId="3" numFmtId="0" xfId="0" applyAlignment="1" applyBorder="1" applyFont="1">
      <alignment shrinkToFit="0" vertical="bottom" wrapText="0"/>
    </xf>
    <xf borderId="22" fillId="0" fontId="3" numFmtId="0" xfId="0" applyAlignment="1" applyBorder="1" applyFont="1">
      <alignment shrinkToFit="0" vertical="bottom" wrapText="0"/>
    </xf>
    <xf borderId="23" fillId="0" fontId="2" numFmtId="0" xfId="0" applyAlignment="1" applyBorder="1" applyFont="1">
      <alignment shrinkToFit="0" vertical="bottom" wrapText="0"/>
    </xf>
    <xf borderId="24" fillId="0" fontId="3" numFmtId="0" xfId="0" applyAlignment="1" applyBorder="1" applyFont="1">
      <alignment shrinkToFit="0" vertical="bottom" wrapText="0"/>
    </xf>
    <xf borderId="25" fillId="0" fontId="3" numFmtId="0" xfId="0" applyAlignment="1" applyBorder="1" applyFont="1">
      <alignment shrinkToFit="0" vertical="bottom" wrapText="0"/>
    </xf>
    <xf borderId="26" fillId="0" fontId="3" numFmtId="0" xfId="0" applyAlignment="1" applyBorder="1" applyFont="1">
      <alignment shrinkToFit="0" vertical="bottom" wrapText="0"/>
    </xf>
    <xf borderId="27" fillId="0" fontId="3" numFmtId="0" xfId="0" applyAlignment="1" applyBorder="1" applyFont="1">
      <alignment shrinkToFit="0" vertical="bottom" wrapText="0"/>
    </xf>
    <xf borderId="28" fillId="0" fontId="3" numFmtId="0" xfId="0" applyAlignment="1" applyBorder="1" applyFont="1">
      <alignment shrinkToFit="0" vertical="bottom" wrapText="0"/>
    </xf>
    <xf borderId="29" fillId="0" fontId="3" numFmtId="0" xfId="0" applyAlignment="1" applyBorder="1" applyFont="1">
      <alignment shrinkToFit="0" vertical="bottom" wrapText="0"/>
    </xf>
    <xf borderId="30" fillId="0" fontId="3" numFmtId="0" xfId="0" applyAlignment="1" applyBorder="1" applyFont="1">
      <alignment shrinkToFit="0" vertical="bottom" wrapText="0"/>
    </xf>
    <xf borderId="31" fillId="0" fontId="3" numFmtId="0" xfId="0" applyAlignment="1" applyBorder="1" applyFont="1">
      <alignment shrinkToFit="0" vertical="bottom" wrapText="0"/>
    </xf>
    <xf borderId="32" fillId="0" fontId="3" numFmtId="0" xfId="0" applyAlignment="1" applyBorder="1" applyFont="1">
      <alignment shrinkToFit="0" vertical="bottom" wrapText="0"/>
    </xf>
    <xf borderId="33" fillId="0" fontId="3" numFmtId="0" xfId="0" applyAlignment="1" applyBorder="1" applyFont="1">
      <alignment shrinkToFit="0" vertical="bottom" wrapText="0"/>
    </xf>
    <xf borderId="34" fillId="0" fontId="3" numFmtId="0" xfId="0" applyAlignment="1" applyBorder="1" applyFont="1">
      <alignment shrinkToFit="0" vertical="bottom" wrapText="0"/>
    </xf>
    <xf borderId="32" fillId="0" fontId="5" numFmtId="0" xfId="0" applyAlignment="1" applyBorder="1" applyFont="1">
      <alignment shrinkToFit="0" vertical="bottom" wrapText="0"/>
    </xf>
    <xf borderId="35" fillId="0" fontId="3" numFmtId="0" xfId="0" applyAlignment="1" applyBorder="1" applyFont="1">
      <alignment shrinkToFit="0" vertical="bottom" wrapText="0"/>
    </xf>
    <xf borderId="36" fillId="0" fontId="3" numFmtId="0" xfId="0" applyAlignment="1" applyBorder="1" applyFont="1">
      <alignment shrinkToFit="0" vertical="bottom" wrapText="0"/>
    </xf>
    <xf borderId="37" fillId="0" fontId="3" numFmtId="0" xfId="0" applyAlignment="1" applyBorder="1" applyFont="1">
      <alignment shrinkToFit="0" vertical="bottom" wrapText="0"/>
    </xf>
    <xf borderId="32" fillId="0" fontId="5" numFmtId="1" xfId="0" applyAlignment="1" applyBorder="1" applyFont="1" applyNumberFormat="1">
      <alignment shrinkToFit="0" vertical="bottom" wrapText="0"/>
    </xf>
    <xf borderId="32" fillId="0" fontId="3" numFmtId="1" xfId="0" applyAlignment="1" applyBorder="1" applyFont="1" applyNumberFormat="1">
      <alignment shrinkToFit="0" vertical="bottom" wrapText="0"/>
    </xf>
    <xf borderId="38" fillId="0" fontId="3" numFmtId="1" xfId="0" applyAlignment="1" applyBorder="1" applyFont="1" applyNumberFormat="1">
      <alignment shrinkToFit="0" vertical="bottom" wrapText="0"/>
    </xf>
    <xf borderId="39" fillId="0" fontId="3" numFmtId="0" xfId="0" applyAlignment="1" applyBorder="1" applyFont="1">
      <alignment shrinkToFit="0" vertical="bottom" wrapText="0"/>
    </xf>
    <xf borderId="39" fillId="0" fontId="5" numFmtId="1" xfId="0" applyAlignment="1" applyBorder="1" applyFont="1" applyNumberFormat="1">
      <alignment shrinkToFit="0" vertical="bottom" wrapText="0"/>
    </xf>
    <xf borderId="40" fillId="0" fontId="3" numFmtId="0" xfId="0" applyAlignment="1" applyBorder="1" applyFont="1">
      <alignment shrinkToFit="0" vertical="bottom" wrapText="0"/>
    </xf>
    <xf borderId="41" fillId="0" fontId="3" numFmtId="0" xfId="0" applyAlignment="1" applyBorder="1" applyFont="1">
      <alignment shrinkToFit="0" vertical="bottom" wrapText="0"/>
    </xf>
    <xf borderId="42" fillId="0" fontId="3" numFmtId="0" xfId="0" applyAlignment="1" applyBorder="1" applyFont="1">
      <alignment shrinkToFit="0" vertical="bottom" wrapText="0"/>
    </xf>
    <xf borderId="43" fillId="0" fontId="3" numFmtId="0" xfId="0" applyAlignment="1" applyBorder="1" applyFont="1">
      <alignment shrinkToFit="0" vertical="bottom" wrapText="0"/>
    </xf>
    <xf borderId="44" fillId="0" fontId="3" numFmtId="0" xfId="0" applyAlignment="1" applyBorder="1" applyFont="1">
      <alignment shrinkToFit="0" vertical="bottom" wrapText="0"/>
    </xf>
    <xf borderId="45" fillId="0" fontId="3" numFmtId="0" xfId="0" applyAlignment="1" applyBorder="1" applyFont="1">
      <alignment shrinkToFit="0" vertical="bottom" wrapText="0"/>
    </xf>
    <xf borderId="46" fillId="0" fontId="3" numFmtId="0" xfId="0" applyAlignment="1" applyBorder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47" fillId="0" fontId="3" numFmtId="0" xfId="0" applyAlignment="1" applyBorder="1" applyFont="1">
      <alignment shrinkToFit="0" vertical="bottom" wrapText="0"/>
    </xf>
    <xf borderId="48" fillId="0" fontId="3" numFmtId="0" xfId="0" applyAlignment="1" applyBorder="1" applyFont="1">
      <alignment shrinkToFit="0" vertical="bottom" wrapText="0"/>
    </xf>
    <xf borderId="49" fillId="0" fontId="5" numFmtId="1" xfId="0" applyAlignment="1" applyBorder="1" applyFont="1" applyNumberFormat="1">
      <alignment shrinkToFit="0" vertical="bottom" wrapText="0"/>
    </xf>
    <xf borderId="0" fillId="0" fontId="3" numFmtId="1" xfId="0" applyAlignment="1" applyFont="1" applyNumberFormat="1">
      <alignment shrinkToFit="0" vertical="bottom" wrapText="0"/>
    </xf>
    <xf borderId="48" fillId="0" fontId="5" numFmtId="1" xfId="0" applyAlignment="1" applyBorder="1" applyFont="1" applyNumberFormat="1">
      <alignment shrinkToFit="0" vertical="bottom" wrapText="0"/>
    </xf>
    <xf borderId="48" fillId="0" fontId="5" numFmtId="0" xfId="0" applyAlignment="1" applyBorder="1" applyFont="1">
      <alignment shrinkToFit="0" vertical="bottom" wrapText="0"/>
    </xf>
    <xf borderId="50" fillId="0" fontId="3" numFmtId="0" xfId="0" applyAlignment="1" applyBorder="1" applyFont="1">
      <alignment shrinkToFit="0" vertical="bottom" wrapText="0"/>
    </xf>
    <xf borderId="51" fillId="0" fontId="3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5324475" cy="44005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86"/>
    <col customWidth="1" min="2" max="2" width="66.86"/>
    <col customWidth="1" min="3" max="26" width="8.0"/>
  </cols>
  <sheetData>
    <row r="1" ht="12.75" customHeight="1"/>
    <row r="2" ht="12.75" customHeight="1">
      <c r="A2" s="1" t="s">
        <v>0</v>
      </c>
    </row>
    <row r="3" ht="12.75" customHeight="1">
      <c r="A3" s="1" t="s">
        <v>1</v>
      </c>
    </row>
    <row r="4" ht="12.75" customHeight="1">
      <c r="A4" s="1" t="s">
        <v>2</v>
      </c>
    </row>
    <row r="5" ht="12.75" customHeight="1"/>
    <row r="6" ht="13.5" customHeight="1"/>
    <row r="7" ht="12.75" customHeight="1">
      <c r="A7" s="2" t="s">
        <v>3</v>
      </c>
      <c r="B7" s="3" t="s">
        <v>4</v>
      </c>
    </row>
    <row r="8" ht="12.75" customHeight="1">
      <c r="A8" s="4" t="s">
        <v>5</v>
      </c>
      <c r="B8" s="4" t="s">
        <v>6</v>
      </c>
    </row>
    <row r="9" ht="12.75" customHeight="1">
      <c r="A9" s="4" t="s">
        <v>7</v>
      </c>
      <c r="B9" s="4" t="s">
        <v>8</v>
      </c>
    </row>
    <row r="10" ht="12.75" customHeight="1">
      <c r="A10" s="4" t="s">
        <v>9</v>
      </c>
      <c r="B10" s="1" t="s">
        <v>10</v>
      </c>
    </row>
    <row r="11" ht="12.75" customHeight="1">
      <c r="A11" s="4"/>
      <c r="B11" s="1" t="s">
        <v>11</v>
      </c>
    </row>
    <row r="12" ht="12.75" customHeight="1">
      <c r="A12" s="4" t="s">
        <v>12</v>
      </c>
      <c r="B12" s="1" t="s">
        <v>13</v>
      </c>
    </row>
    <row r="13" ht="12.75" customHeight="1">
      <c r="A13" s="4" t="s">
        <v>14</v>
      </c>
      <c r="B13" s="1" t="s">
        <v>15</v>
      </c>
    </row>
    <row r="14" ht="12.75" customHeight="1">
      <c r="A14" s="4"/>
      <c r="B14" s="1" t="s">
        <v>16</v>
      </c>
    </row>
    <row r="15" ht="13.5" customHeight="1">
      <c r="A15" s="5" t="s">
        <v>17</v>
      </c>
      <c r="B15" s="5" t="s">
        <v>18</v>
      </c>
    </row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86"/>
    <col customWidth="1" min="2" max="2" width="13.71"/>
    <col customWidth="1" min="3" max="3" width="14.71"/>
    <col customWidth="1" min="4" max="4" width="16.0"/>
    <col customWidth="1" min="5" max="5" width="13.86"/>
    <col customWidth="1" min="6" max="6" width="35.86"/>
    <col customWidth="1" min="7" max="26" width="8.0"/>
  </cols>
  <sheetData>
    <row r="1" ht="12.75" customHeight="1">
      <c r="A1" s="6" t="s">
        <v>19</v>
      </c>
      <c r="B1" s="1" t="s">
        <v>20</v>
      </c>
    </row>
    <row r="2" ht="12.75" customHeight="1">
      <c r="A2" s="6" t="s">
        <v>21</v>
      </c>
      <c r="B2" s="1" t="s">
        <v>22</v>
      </c>
    </row>
    <row r="3" ht="12.75" customHeight="1">
      <c r="A3" s="6"/>
    </row>
    <row r="4" ht="12.75" customHeight="1">
      <c r="A4" s="7" t="s">
        <v>23</v>
      </c>
    </row>
    <row r="5" ht="12.75" customHeight="1">
      <c r="A5" s="7" t="s">
        <v>24</v>
      </c>
    </row>
    <row r="6" ht="12.75" customHeight="1">
      <c r="A6" s="8" t="s">
        <v>25</v>
      </c>
    </row>
    <row r="7" ht="12.75" customHeight="1">
      <c r="A7" s="8" t="s">
        <v>26</v>
      </c>
    </row>
    <row r="8" ht="12.75" customHeight="1">
      <c r="A8" s="8" t="s">
        <v>27</v>
      </c>
    </row>
    <row r="9" ht="12.75" customHeight="1">
      <c r="A9" s="8" t="s">
        <v>28</v>
      </c>
    </row>
    <row r="10" ht="12.75" customHeight="1">
      <c r="A10" s="8" t="s">
        <v>29</v>
      </c>
    </row>
    <row r="11" ht="12.75" customHeight="1">
      <c r="A11" s="8" t="s">
        <v>30</v>
      </c>
    </row>
    <row r="12" ht="12.75" customHeight="1">
      <c r="A12" s="4"/>
      <c r="C12" s="8"/>
    </row>
    <row r="13" ht="13.5" customHeight="1"/>
    <row r="14" ht="12.75" customHeight="1">
      <c r="A14" s="9" t="s">
        <v>31</v>
      </c>
      <c r="B14" s="10" t="s">
        <v>32</v>
      </c>
      <c r="C14" s="10" t="s">
        <v>33</v>
      </c>
      <c r="D14" s="10" t="s">
        <v>34</v>
      </c>
      <c r="E14" s="10" t="s">
        <v>35</v>
      </c>
      <c r="F14" s="11" t="s">
        <v>36</v>
      </c>
    </row>
    <row r="15" ht="12.75" customHeight="1">
      <c r="A15" s="12" t="s">
        <v>37</v>
      </c>
      <c r="B15" s="13" t="s">
        <v>38</v>
      </c>
      <c r="C15" s="13" t="s">
        <v>39</v>
      </c>
      <c r="D15" s="13" t="s">
        <v>40</v>
      </c>
      <c r="E15" s="13" t="s">
        <v>41</v>
      </c>
      <c r="F15" s="14"/>
    </row>
    <row r="16" ht="12.75" customHeight="1">
      <c r="A16" s="12" t="s">
        <v>42</v>
      </c>
      <c r="B16" s="13" t="s">
        <v>43</v>
      </c>
      <c r="C16" s="13" t="s">
        <v>44</v>
      </c>
      <c r="D16" s="13" t="s">
        <v>45</v>
      </c>
      <c r="E16" s="13" t="s">
        <v>41</v>
      </c>
      <c r="F16" s="14"/>
    </row>
    <row r="17" ht="12.75" customHeight="1">
      <c r="A17" s="12" t="s">
        <v>46</v>
      </c>
      <c r="B17" s="13" t="s">
        <v>47</v>
      </c>
      <c r="C17" s="13" t="s">
        <v>48</v>
      </c>
      <c r="D17" s="13" t="s">
        <v>49</v>
      </c>
      <c r="E17" s="13" t="s">
        <v>50</v>
      </c>
      <c r="F17" s="14"/>
      <c r="G17" s="4"/>
      <c r="H17" s="4"/>
      <c r="I17" s="4"/>
    </row>
    <row r="18" ht="12.75" customHeight="1">
      <c r="A18" s="12" t="s">
        <v>51</v>
      </c>
      <c r="B18" s="13" t="s">
        <v>52</v>
      </c>
      <c r="C18" s="13" t="s">
        <v>53</v>
      </c>
      <c r="D18" s="13" t="s">
        <v>54</v>
      </c>
      <c r="E18" s="13" t="s">
        <v>55</v>
      </c>
      <c r="F18" s="14"/>
      <c r="G18" s="4"/>
      <c r="H18" s="4"/>
      <c r="I18" s="4"/>
    </row>
    <row r="19" ht="12.75" customHeight="1">
      <c r="A19" s="12" t="s">
        <v>56</v>
      </c>
      <c r="B19" s="13" t="s">
        <v>57</v>
      </c>
      <c r="C19" s="13" t="s">
        <v>58</v>
      </c>
      <c r="D19" s="13" t="s">
        <v>59</v>
      </c>
      <c r="E19" s="13" t="s">
        <v>60</v>
      </c>
      <c r="F19" s="14"/>
      <c r="G19" s="4"/>
      <c r="H19" s="4"/>
      <c r="I19" s="4"/>
    </row>
    <row r="20" ht="12.75" customHeight="1">
      <c r="A20" s="12" t="s">
        <v>61</v>
      </c>
      <c r="B20" s="13" t="s">
        <v>62</v>
      </c>
      <c r="C20" s="13" t="s">
        <v>63</v>
      </c>
      <c r="D20" s="13" t="s">
        <v>64</v>
      </c>
      <c r="E20" s="13" t="s">
        <v>65</v>
      </c>
      <c r="F20" s="14"/>
    </row>
    <row r="21" ht="12.75" customHeight="1">
      <c r="A21" s="12" t="s">
        <v>66</v>
      </c>
      <c r="B21" s="13" t="s">
        <v>67</v>
      </c>
      <c r="C21" s="13" t="s">
        <v>68</v>
      </c>
      <c r="D21" s="13" t="s">
        <v>69</v>
      </c>
      <c r="E21" s="13" t="s">
        <v>55</v>
      </c>
      <c r="F21" s="14"/>
      <c r="G21" s="4"/>
      <c r="H21" s="4"/>
      <c r="I21" s="4"/>
    </row>
    <row r="22" ht="12.75" customHeight="1">
      <c r="A22" s="12" t="s">
        <v>70</v>
      </c>
      <c r="B22" s="13" t="s">
        <v>71</v>
      </c>
      <c r="C22" s="13" t="s">
        <v>72</v>
      </c>
      <c r="D22" s="13" t="s">
        <v>73</v>
      </c>
      <c r="E22" s="13" t="s">
        <v>74</v>
      </c>
      <c r="F22" s="14"/>
      <c r="G22" s="4"/>
      <c r="H22" s="4"/>
      <c r="I22" s="4"/>
    </row>
    <row r="23" ht="12.75" customHeight="1">
      <c r="A23" s="12" t="s">
        <v>75</v>
      </c>
      <c r="B23" s="13" t="s">
        <v>76</v>
      </c>
      <c r="C23" s="13" t="s">
        <v>77</v>
      </c>
      <c r="D23" s="13" t="s">
        <v>78</v>
      </c>
      <c r="E23" s="13" t="s">
        <v>79</v>
      </c>
      <c r="F23" s="14" t="s">
        <v>80</v>
      </c>
      <c r="G23" s="4"/>
      <c r="H23" s="4"/>
      <c r="I23" s="4"/>
    </row>
    <row r="24" ht="12.75" customHeight="1">
      <c r="A24" s="12" t="s">
        <v>81</v>
      </c>
      <c r="B24" s="13" t="s">
        <v>82</v>
      </c>
      <c r="C24" s="13" t="s">
        <v>83</v>
      </c>
      <c r="D24" s="13" t="s">
        <v>84</v>
      </c>
      <c r="E24" s="13" t="s">
        <v>41</v>
      </c>
      <c r="F24" s="14"/>
      <c r="G24" s="4"/>
      <c r="H24" s="4"/>
      <c r="I24" s="4"/>
    </row>
    <row r="25" ht="12.75" customHeight="1">
      <c r="A25" s="12" t="s">
        <v>85</v>
      </c>
      <c r="B25" s="13" t="s">
        <v>86</v>
      </c>
      <c r="C25" s="13" t="s">
        <v>87</v>
      </c>
      <c r="D25" s="13" t="s">
        <v>88</v>
      </c>
      <c r="E25" s="13" t="s">
        <v>89</v>
      </c>
      <c r="F25" s="15"/>
      <c r="G25" s="4"/>
      <c r="H25" s="4"/>
      <c r="I25" s="4"/>
    </row>
    <row r="26" ht="12.75" customHeight="1">
      <c r="A26" s="12" t="s">
        <v>90</v>
      </c>
      <c r="B26" s="13" t="s">
        <v>91</v>
      </c>
      <c r="C26" s="13" t="s">
        <v>77</v>
      </c>
      <c r="D26" s="13" t="s">
        <v>78</v>
      </c>
      <c r="E26" s="13" t="s">
        <v>79</v>
      </c>
      <c r="F26" s="15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ht="12.75" customHeight="1">
      <c r="A27" s="12" t="s">
        <v>92</v>
      </c>
      <c r="B27" s="13" t="s">
        <v>93</v>
      </c>
      <c r="C27" s="13" t="s">
        <v>77</v>
      </c>
      <c r="D27" s="13" t="s">
        <v>94</v>
      </c>
      <c r="E27" s="13" t="s">
        <v>95</v>
      </c>
      <c r="F27" s="14"/>
      <c r="G27" s="4"/>
      <c r="H27" s="4"/>
      <c r="I27" s="4"/>
    </row>
    <row r="28" ht="12.75" customHeight="1">
      <c r="A28" s="12" t="s">
        <v>96</v>
      </c>
      <c r="B28" s="13" t="s">
        <v>97</v>
      </c>
      <c r="C28" s="13" t="s">
        <v>98</v>
      </c>
      <c r="D28" s="13" t="s">
        <v>99</v>
      </c>
      <c r="E28" s="13" t="s">
        <v>41</v>
      </c>
      <c r="F28" s="14"/>
      <c r="G28" s="4"/>
      <c r="H28" s="4"/>
      <c r="I28" s="4"/>
    </row>
    <row r="29" ht="12.75" customHeight="1">
      <c r="A29" s="12" t="s">
        <v>100</v>
      </c>
      <c r="B29" s="13" t="s">
        <v>101</v>
      </c>
      <c r="C29" s="13" t="s">
        <v>102</v>
      </c>
      <c r="D29" s="13" t="s">
        <v>103</v>
      </c>
      <c r="E29" s="13" t="s">
        <v>60</v>
      </c>
      <c r="F29" s="14"/>
      <c r="G29" s="4"/>
      <c r="H29" s="4"/>
      <c r="I29" s="4"/>
      <c r="J29" s="4"/>
    </row>
    <row r="30" ht="12.75" customHeight="1">
      <c r="A30" s="12" t="s">
        <v>104</v>
      </c>
      <c r="B30" s="13" t="s">
        <v>105</v>
      </c>
      <c r="C30" s="13" t="s">
        <v>106</v>
      </c>
      <c r="D30" s="13" t="s">
        <v>107</v>
      </c>
      <c r="E30" s="13" t="s">
        <v>108</v>
      </c>
      <c r="F30" s="14"/>
      <c r="G30" s="4"/>
      <c r="H30" s="4"/>
      <c r="I30" s="4"/>
    </row>
    <row r="31" ht="12.75" customHeight="1">
      <c r="A31" s="12" t="s">
        <v>109</v>
      </c>
      <c r="B31" s="13" t="s">
        <v>110</v>
      </c>
      <c r="C31" s="13" t="s">
        <v>111</v>
      </c>
      <c r="D31" s="13" t="s">
        <v>45</v>
      </c>
      <c r="E31" s="13" t="s">
        <v>112</v>
      </c>
      <c r="F31" s="14"/>
    </row>
    <row r="32" ht="12.75" customHeight="1">
      <c r="A32" s="12" t="s">
        <v>113</v>
      </c>
      <c r="B32" s="13" t="s">
        <v>114</v>
      </c>
      <c r="C32" s="13" t="s">
        <v>83</v>
      </c>
      <c r="D32" s="13" t="s">
        <v>115</v>
      </c>
      <c r="E32" s="13" t="s">
        <v>116</v>
      </c>
      <c r="F32" s="14"/>
      <c r="G32" s="4"/>
      <c r="H32" s="4"/>
      <c r="I32" s="4"/>
    </row>
    <row r="33" ht="12.75" customHeight="1">
      <c r="A33" s="12" t="s">
        <v>117</v>
      </c>
      <c r="B33" s="13" t="s">
        <v>118</v>
      </c>
      <c r="C33" s="13" t="s">
        <v>119</v>
      </c>
      <c r="D33" s="13" t="s">
        <v>120</v>
      </c>
      <c r="E33" s="13" t="s">
        <v>121</v>
      </c>
      <c r="F33" s="14"/>
      <c r="G33" s="4"/>
      <c r="H33" s="4"/>
      <c r="I33" s="4"/>
    </row>
    <row r="34" ht="12.75" customHeight="1">
      <c r="A34" s="12" t="s">
        <v>122</v>
      </c>
      <c r="B34" s="13" t="s">
        <v>123</v>
      </c>
      <c r="C34" s="13" t="s">
        <v>124</v>
      </c>
      <c r="D34" s="13" t="s">
        <v>125</v>
      </c>
      <c r="E34" s="13" t="s">
        <v>126</v>
      </c>
      <c r="F34" s="14"/>
      <c r="G34" s="4"/>
      <c r="H34" s="4"/>
      <c r="I34" s="4"/>
    </row>
    <row r="35" ht="12.75" customHeight="1">
      <c r="A35" s="12" t="s">
        <v>127</v>
      </c>
      <c r="B35" s="13" t="s">
        <v>128</v>
      </c>
      <c r="C35" s="13" t="s">
        <v>129</v>
      </c>
      <c r="D35" s="13" t="s">
        <v>130</v>
      </c>
      <c r="E35" s="13" t="s">
        <v>131</v>
      </c>
      <c r="F35" s="14"/>
      <c r="G35" s="4"/>
      <c r="H35" s="4"/>
      <c r="I35" s="4"/>
    </row>
    <row r="36" ht="12.75" customHeight="1">
      <c r="A36" s="12" t="s">
        <v>132</v>
      </c>
      <c r="B36" s="13" t="s">
        <v>133</v>
      </c>
      <c r="C36" s="13" t="s">
        <v>134</v>
      </c>
      <c r="D36" s="13" t="s">
        <v>135</v>
      </c>
      <c r="E36" s="13" t="s">
        <v>116</v>
      </c>
      <c r="F36" s="14"/>
      <c r="G36" s="4"/>
      <c r="H36" s="4"/>
      <c r="I36" s="4"/>
    </row>
    <row r="37" ht="13.5" customHeight="1">
      <c r="A37" s="16" t="s">
        <v>136</v>
      </c>
      <c r="B37" s="17" t="s">
        <v>137</v>
      </c>
      <c r="C37" s="17" t="s">
        <v>53</v>
      </c>
      <c r="D37" s="17" t="s">
        <v>138</v>
      </c>
      <c r="E37" s="17" t="s">
        <v>139</v>
      </c>
      <c r="F37" s="18"/>
    </row>
    <row r="38" ht="12.75" customHeight="1">
      <c r="C38" s="4"/>
      <c r="D38" s="4"/>
      <c r="E38" s="4"/>
      <c r="F38" s="4"/>
      <c r="G38" s="4"/>
      <c r="H38" s="4"/>
      <c r="I38" s="4"/>
    </row>
    <row r="39" ht="12.75" customHeight="1">
      <c r="B39" s="4"/>
      <c r="C39" s="4"/>
      <c r="D39" s="4"/>
      <c r="E39" s="4"/>
      <c r="F39" s="4"/>
      <c r="G39" s="4"/>
      <c r="H39" s="4"/>
      <c r="I39" s="4"/>
      <c r="J39" s="4"/>
    </row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29"/>
    <col customWidth="1" min="2" max="2" width="13.86"/>
    <col customWidth="1" min="3" max="3" width="23.71"/>
    <col customWidth="1" min="4" max="4" width="25.29"/>
    <col customWidth="1" min="5" max="5" width="29.29"/>
    <col customWidth="1" min="6" max="26" width="8.0"/>
  </cols>
  <sheetData>
    <row r="1" ht="12.75" customHeight="1">
      <c r="A1" s="6" t="s">
        <v>21</v>
      </c>
      <c r="B1" s="1" t="s">
        <v>140</v>
      </c>
    </row>
    <row r="2" ht="12.75" customHeight="1">
      <c r="A2" s="6"/>
      <c r="B2" s="1" t="s">
        <v>141</v>
      </c>
    </row>
    <row r="3" ht="12.75" customHeight="1"/>
    <row r="4" ht="12.75" customHeight="1">
      <c r="A4" s="19" t="s">
        <v>142</v>
      </c>
    </row>
    <row r="5" ht="12.75" customHeight="1">
      <c r="A5" s="4" t="s">
        <v>143</v>
      </c>
    </row>
    <row r="6" ht="12.75" customHeight="1">
      <c r="A6" s="4" t="s">
        <v>144</v>
      </c>
    </row>
    <row r="7" ht="12.75" customHeight="1">
      <c r="A7" s="4" t="s">
        <v>145</v>
      </c>
    </row>
    <row r="8" ht="12.75" customHeight="1">
      <c r="A8" s="4" t="s">
        <v>146</v>
      </c>
    </row>
    <row r="9" ht="12.75" customHeight="1">
      <c r="A9" s="4" t="s">
        <v>147</v>
      </c>
    </row>
    <row r="10" ht="12.75" customHeight="1">
      <c r="A10" s="4" t="s">
        <v>148</v>
      </c>
    </row>
    <row r="11" ht="12.75" customHeight="1">
      <c r="A11" s="4" t="s">
        <v>149</v>
      </c>
    </row>
    <row r="12" ht="14.25" customHeight="1">
      <c r="A12" s="4" t="s">
        <v>150</v>
      </c>
    </row>
    <row r="13" ht="12.75" customHeight="1">
      <c r="A13" s="4" t="s">
        <v>151</v>
      </c>
    </row>
    <row r="14" ht="12.75" customHeight="1">
      <c r="A14" s="4" t="s">
        <v>152</v>
      </c>
    </row>
    <row r="15" ht="12.75" customHeight="1"/>
    <row r="16" ht="13.5" customHeight="1"/>
    <row r="17" ht="12.75" customHeight="1">
      <c r="A17" s="20" t="s">
        <v>153</v>
      </c>
      <c r="B17" s="21" t="s">
        <v>154</v>
      </c>
      <c r="C17" s="22" t="s">
        <v>155</v>
      </c>
      <c r="D17" s="23"/>
      <c r="E17" s="24"/>
    </row>
    <row r="18" ht="12.75" customHeight="1">
      <c r="A18" s="25"/>
      <c r="B18" s="26"/>
      <c r="C18" s="27" t="s">
        <v>156</v>
      </c>
      <c r="D18" s="28" t="s">
        <v>157</v>
      </c>
      <c r="E18" s="29" t="s">
        <v>158</v>
      </c>
    </row>
    <row r="19" ht="14.25" customHeight="1">
      <c r="A19" s="30" t="s">
        <v>46</v>
      </c>
      <c r="B19" s="31">
        <v>1974.0</v>
      </c>
      <c r="C19" s="13" t="s">
        <v>159</v>
      </c>
      <c r="D19" s="31" t="s">
        <v>160</v>
      </c>
      <c r="E19" s="32" t="s">
        <v>161</v>
      </c>
    </row>
    <row r="20" ht="12.75" customHeight="1">
      <c r="A20" s="30" t="s">
        <v>75</v>
      </c>
      <c r="B20" s="31" t="s">
        <v>162</v>
      </c>
      <c r="C20" s="13" t="s">
        <v>163</v>
      </c>
      <c r="D20" s="31" t="s">
        <v>164</v>
      </c>
      <c r="E20" s="32" t="s">
        <v>165</v>
      </c>
    </row>
    <row r="21" ht="14.25" customHeight="1">
      <c r="A21" s="30"/>
      <c r="B21" s="31" t="s">
        <v>166</v>
      </c>
      <c r="C21" s="13" t="s">
        <v>159</v>
      </c>
      <c r="D21" s="31" t="s">
        <v>164</v>
      </c>
      <c r="E21" s="32" t="s">
        <v>167</v>
      </c>
    </row>
    <row r="22" ht="14.25" customHeight="1">
      <c r="A22" s="30" t="s">
        <v>81</v>
      </c>
      <c r="B22" s="31">
        <v>1992.0</v>
      </c>
      <c r="C22" s="13" t="s">
        <v>168</v>
      </c>
      <c r="D22" s="31" t="s">
        <v>169</v>
      </c>
      <c r="E22" s="32" t="s">
        <v>170</v>
      </c>
    </row>
    <row r="23" ht="14.25" customHeight="1">
      <c r="A23" s="30" t="s">
        <v>85</v>
      </c>
      <c r="B23" s="31">
        <v>1974.0</v>
      </c>
      <c r="C23" s="13" t="s">
        <v>159</v>
      </c>
      <c r="D23" s="31" t="s">
        <v>160</v>
      </c>
      <c r="E23" s="32" t="s">
        <v>171</v>
      </c>
    </row>
    <row r="24" ht="14.25" customHeight="1">
      <c r="A24" s="30" t="s">
        <v>172</v>
      </c>
      <c r="B24" s="31" t="s">
        <v>173</v>
      </c>
      <c r="C24" s="13" t="s">
        <v>159</v>
      </c>
      <c r="D24" s="31" t="s">
        <v>174</v>
      </c>
      <c r="E24" s="32" t="s">
        <v>175</v>
      </c>
    </row>
    <row r="25" ht="14.25" customHeight="1">
      <c r="A25" s="30" t="s">
        <v>176</v>
      </c>
      <c r="B25" s="31" t="s">
        <v>177</v>
      </c>
      <c r="C25" s="13" t="s">
        <v>159</v>
      </c>
      <c r="D25" s="31" t="s">
        <v>178</v>
      </c>
      <c r="E25" s="32" t="s">
        <v>179</v>
      </c>
    </row>
    <row r="26" ht="14.25" customHeight="1">
      <c r="A26" s="30" t="s">
        <v>109</v>
      </c>
      <c r="B26" s="31" t="s">
        <v>180</v>
      </c>
      <c r="C26" s="13" t="s">
        <v>168</v>
      </c>
      <c r="D26" s="31" t="s">
        <v>181</v>
      </c>
      <c r="E26" s="32" t="s">
        <v>182</v>
      </c>
    </row>
    <row r="27" ht="15.0" customHeight="1">
      <c r="A27" s="33" t="s">
        <v>113</v>
      </c>
      <c r="B27" s="34">
        <v>1992.0</v>
      </c>
      <c r="C27" s="17" t="s">
        <v>159</v>
      </c>
      <c r="D27" s="34" t="s">
        <v>183</v>
      </c>
      <c r="E27" s="35" t="s">
        <v>184</v>
      </c>
    </row>
    <row r="28" ht="12.75" customHeight="1"/>
    <row r="29" ht="12.75" customHeight="1">
      <c r="A29" s="8" t="s">
        <v>185</v>
      </c>
    </row>
    <row r="30" ht="12.75" customHeight="1">
      <c r="A30" s="1" t="s">
        <v>186</v>
      </c>
    </row>
    <row r="31" ht="12.75" customHeight="1">
      <c r="A31" s="8" t="s">
        <v>187</v>
      </c>
    </row>
    <row r="32" ht="12.75" customHeight="1">
      <c r="A32" s="1" t="s">
        <v>188</v>
      </c>
    </row>
    <row r="33" ht="12.75" customHeight="1">
      <c r="A33" s="8" t="s">
        <v>189</v>
      </c>
    </row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A17:A18"/>
    <mergeCell ref="B17:B18"/>
    <mergeCell ref="C17:E17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71"/>
    <col customWidth="1" min="2" max="29" width="4.86"/>
  </cols>
  <sheetData>
    <row r="1" ht="12.75" customHeight="1">
      <c r="A1" s="6" t="s">
        <v>19</v>
      </c>
      <c r="B1" s="1" t="s">
        <v>20</v>
      </c>
    </row>
    <row r="2" ht="12.75" customHeight="1">
      <c r="A2" s="6" t="s">
        <v>21</v>
      </c>
      <c r="B2" s="1" t="s">
        <v>13</v>
      </c>
    </row>
    <row r="3" ht="12.75" customHeight="1"/>
    <row r="4" ht="13.5" customHeight="1"/>
    <row r="5" ht="12.75" customHeight="1">
      <c r="A5" s="36">
        <v>36951.0</v>
      </c>
      <c r="B5" s="37" t="s">
        <v>190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9"/>
    </row>
    <row r="6" ht="12.75" customHeight="1">
      <c r="A6" s="40" t="s">
        <v>31</v>
      </c>
      <c r="B6" s="41">
        <v>1974.0</v>
      </c>
      <c r="C6" s="41">
        <v>1975.0</v>
      </c>
      <c r="D6" s="41">
        <v>1976.0</v>
      </c>
      <c r="E6" s="41">
        <v>1977.0</v>
      </c>
      <c r="F6" s="41">
        <v>1978.0</v>
      </c>
      <c r="G6" s="41">
        <v>1979.0</v>
      </c>
      <c r="H6" s="41">
        <v>1980.0</v>
      </c>
      <c r="I6" s="41">
        <v>1981.0</v>
      </c>
      <c r="J6" s="41">
        <v>1982.0</v>
      </c>
      <c r="K6" s="41">
        <v>1983.0</v>
      </c>
      <c r="L6" s="41">
        <v>1984.0</v>
      </c>
      <c r="M6" s="41">
        <v>1985.0</v>
      </c>
      <c r="N6" s="41">
        <v>1986.0</v>
      </c>
      <c r="O6" s="41">
        <v>1987.0</v>
      </c>
      <c r="P6" s="41">
        <v>1988.0</v>
      </c>
      <c r="Q6" s="41">
        <v>1989.0</v>
      </c>
      <c r="R6" s="41">
        <v>1990.0</v>
      </c>
      <c r="S6" s="41">
        <v>1991.0</v>
      </c>
      <c r="T6" s="41">
        <v>1992.0</v>
      </c>
      <c r="U6" s="41">
        <v>1993.0</v>
      </c>
      <c r="V6" s="41">
        <v>1994.0</v>
      </c>
      <c r="W6" s="41">
        <v>1995.0</v>
      </c>
      <c r="X6" s="41">
        <v>1996.0</v>
      </c>
      <c r="Y6" s="41">
        <v>1997.0</v>
      </c>
      <c r="Z6" s="41">
        <v>1998.0</v>
      </c>
      <c r="AA6" s="42">
        <v>1999.0</v>
      </c>
      <c r="AB6" s="42">
        <v>2000.0</v>
      </c>
      <c r="AC6" s="43">
        <v>2001.0</v>
      </c>
    </row>
    <row r="7" ht="12.75" customHeight="1">
      <c r="A7" s="44" t="s">
        <v>37</v>
      </c>
      <c r="B7" s="45">
        <v>145.0</v>
      </c>
      <c r="C7" s="45">
        <v>46.0</v>
      </c>
      <c r="D7" s="45">
        <v>56.0</v>
      </c>
      <c r="E7" s="45">
        <v>71.0</v>
      </c>
      <c r="F7" s="45">
        <v>63.0</v>
      </c>
      <c r="G7" s="45">
        <v>76.0</v>
      </c>
      <c r="H7" s="45">
        <v>25.0</v>
      </c>
      <c r="I7" s="45">
        <v>56.0</v>
      </c>
      <c r="J7" s="45">
        <v>81.0</v>
      </c>
      <c r="K7" s="45">
        <v>18.0</v>
      </c>
      <c r="L7" s="45">
        <v>31.0</v>
      </c>
      <c r="M7" s="45">
        <v>86.0</v>
      </c>
      <c r="N7" s="45">
        <v>29.0</v>
      </c>
      <c r="O7" s="45">
        <v>6.0</v>
      </c>
      <c r="P7" s="45">
        <v>0.0</v>
      </c>
      <c r="Q7" s="45">
        <v>40.0</v>
      </c>
      <c r="R7" s="45">
        <v>21.0</v>
      </c>
      <c r="S7" s="45">
        <v>49.0</v>
      </c>
      <c r="T7" s="45">
        <v>73.0</v>
      </c>
      <c r="U7" s="45">
        <v>43.0</v>
      </c>
      <c r="V7" s="45">
        <v>101.0</v>
      </c>
      <c r="W7" s="45">
        <v>66.0</v>
      </c>
      <c r="X7" s="45">
        <v>91.0</v>
      </c>
      <c r="Y7" s="45">
        <v>109.0</v>
      </c>
      <c r="Z7" s="45">
        <v>30.0</v>
      </c>
      <c r="AA7" s="46">
        <v>113.0</v>
      </c>
      <c r="AB7" s="46">
        <v>20.0</v>
      </c>
      <c r="AC7" s="47">
        <v>0.0</v>
      </c>
    </row>
    <row r="8" ht="12.75" customHeight="1">
      <c r="A8" s="48" t="s">
        <v>42</v>
      </c>
      <c r="B8" s="49">
        <v>99.0</v>
      </c>
      <c r="C8" s="49">
        <v>61.0</v>
      </c>
      <c r="D8" s="49">
        <v>56.0</v>
      </c>
      <c r="E8" s="49">
        <v>66.0</v>
      </c>
      <c r="F8" s="49">
        <v>48.0</v>
      </c>
      <c r="G8" s="49">
        <v>79.0</v>
      </c>
      <c r="H8" s="49">
        <v>33.0</v>
      </c>
      <c r="I8" s="49">
        <v>45.0</v>
      </c>
      <c r="J8" s="49">
        <v>74.0</v>
      </c>
      <c r="K8" s="49">
        <v>13.0</v>
      </c>
      <c r="L8" s="49">
        <v>33.0</v>
      </c>
      <c r="M8" s="49">
        <v>103.0</v>
      </c>
      <c r="N8" s="49">
        <v>23.0</v>
      </c>
      <c r="O8" s="49">
        <v>43.0</v>
      </c>
      <c r="P8" s="49">
        <v>13.0</v>
      </c>
      <c r="Q8" s="49">
        <v>36.0</v>
      </c>
      <c r="R8" s="49">
        <v>17.0</v>
      </c>
      <c r="S8" s="49">
        <v>55.0</v>
      </c>
      <c r="T8" s="49">
        <v>82.0</v>
      </c>
      <c r="U8" s="49">
        <v>44.0</v>
      </c>
      <c r="V8" s="49">
        <v>102.0</v>
      </c>
      <c r="W8" s="49">
        <v>59.0</v>
      </c>
      <c r="X8" s="49">
        <v>93.0</v>
      </c>
      <c r="Y8" s="49">
        <v>112.0</v>
      </c>
      <c r="Z8" s="49">
        <v>36.0</v>
      </c>
      <c r="AA8" s="50">
        <v>123.0</v>
      </c>
      <c r="AB8" s="50">
        <v>23.0</v>
      </c>
      <c r="AC8" s="51">
        <v>0.0</v>
      </c>
    </row>
    <row r="9" ht="12.75" customHeight="1">
      <c r="A9" s="48" t="s">
        <v>46</v>
      </c>
      <c r="B9" s="52">
        <f>0.873*B14+14.324</f>
        <v>133.925</v>
      </c>
      <c r="C9" s="49">
        <v>58.0</v>
      </c>
      <c r="D9" s="49">
        <v>81.0</v>
      </c>
      <c r="E9" s="49">
        <v>61.0</v>
      </c>
      <c r="F9" s="49">
        <v>79.0</v>
      </c>
      <c r="G9" s="49">
        <v>71.0</v>
      </c>
      <c r="H9" s="49">
        <v>86.0</v>
      </c>
      <c r="I9" s="49">
        <v>79.0</v>
      </c>
      <c r="J9" s="49">
        <v>155.0</v>
      </c>
      <c r="K9" s="49">
        <v>36.0</v>
      </c>
      <c r="L9" s="49">
        <v>65.0</v>
      </c>
      <c r="M9" s="49">
        <v>135.0</v>
      </c>
      <c r="N9" s="49">
        <v>46.0</v>
      </c>
      <c r="O9" s="49">
        <v>67.0</v>
      </c>
      <c r="P9" s="49">
        <v>57.0</v>
      </c>
      <c r="Q9" s="49">
        <v>79.0</v>
      </c>
      <c r="R9" s="49">
        <v>73.0</v>
      </c>
      <c r="S9" s="49">
        <v>89.0</v>
      </c>
      <c r="T9" s="49">
        <v>103.0</v>
      </c>
      <c r="U9" s="49">
        <v>86.0</v>
      </c>
      <c r="V9" s="49">
        <v>123.0</v>
      </c>
      <c r="W9" s="49">
        <v>54.0</v>
      </c>
      <c r="X9" s="49">
        <v>103.0</v>
      </c>
      <c r="Y9" s="49">
        <v>103.0</v>
      </c>
      <c r="Z9" s="49">
        <v>32.0</v>
      </c>
      <c r="AA9" s="50">
        <v>147.0</v>
      </c>
      <c r="AB9" s="50">
        <v>44.0</v>
      </c>
      <c r="AC9" s="51">
        <v>46.0</v>
      </c>
    </row>
    <row r="10" ht="12.75" customHeight="1">
      <c r="A10" s="48" t="s">
        <v>51</v>
      </c>
      <c r="B10" s="49">
        <v>97.0</v>
      </c>
      <c r="C10" s="49">
        <v>53.0</v>
      </c>
      <c r="D10" s="49">
        <v>71.0</v>
      </c>
      <c r="E10" s="49">
        <v>69.0</v>
      </c>
      <c r="F10" s="49">
        <v>79.0</v>
      </c>
      <c r="G10" s="49">
        <v>99.0</v>
      </c>
      <c r="H10" s="49">
        <v>51.0</v>
      </c>
      <c r="I10" s="49">
        <v>61.0</v>
      </c>
      <c r="J10" s="49">
        <v>89.0</v>
      </c>
      <c r="K10" s="49">
        <v>28.0</v>
      </c>
      <c r="L10" s="49">
        <v>51.0</v>
      </c>
      <c r="M10" s="49">
        <v>131.0</v>
      </c>
      <c r="N10" s="49">
        <v>54.0</v>
      </c>
      <c r="O10" s="49">
        <v>54.0</v>
      </c>
      <c r="P10" s="49">
        <v>13.0</v>
      </c>
      <c r="Q10" s="49">
        <v>65.0</v>
      </c>
      <c r="R10" s="49">
        <v>54.0</v>
      </c>
      <c r="S10" s="49">
        <v>13.0</v>
      </c>
      <c r="T10" s="49">
        <v>88.0</v>
      </c>
      <c r="U10" s="49">
        <v>65.0</v>
      </c>
      <c r="V10" s="49">
        <v>128.0</v>
      </c>
      <c r="W10" s="49">
        <v>68.0</v>
      </c>
      <c r="X10" s="49">
        <v>101.0</v>
      </c>
      <c r="Y10" s="49">
        <v>111.0</v>
      </c>
      <c r="Z10" s="49">
        <v>28.0</v>
      </c>
      <c r="AA10" s="50">
        <v>110.0</v>
      </c>
      <c r="AB10" s="50">
        <v>30.0</v>
      </c>
      <c r="AC10" s="51">
        <v>28.0</v>
      </c>
    </row>
    <row r="11" ht="12.75" customHeight="1">
      <c r="A11" s="48" t="s">
        <v>56</v>
      </c>
      <c r="B11" s="49">
        <v>102.0</v>
      </c>
      <c r="C11" s="49">
        <v>56.0</v>
      </c>
      <c r="D11" s="49">
        <v>24.0</v>
      </c>
      <c r="E11" s="49">
        <v>53.0</v>
      </c>
      <c r="F11" s="49">
        <v>69.0</v>
      </c>
      <c r="G11" s="49">
        <v>74.0</v>
      </c>
      <c r="H11" s="49">
        <v>8.0</v>
      </c>
      <c r="I11" s="49">
        <v>30.0</v>
      </c>
      <c r="J11" s="49">
        <v>58.0</v>
      </c>
      <c r="K11" s="49">
        <v>37.0</v>
      </c>
      <c r="L11" s="49">
        <v>33.0</v>
      </c>
      <c r="M11" s="49">
        <v>88.0</v>
      </c>
      <c r="N11" s="49">
        <v>46.0</v>
      </c>
      <c r="O11" s="49">
        <v>51.0</v>
      </c>
      <c r="P11" s="49">
        <v>13.0</v>
      </c>
      <c r="Q11" s="49">
        <v>37.0</v>
      </c>
      <c r="R11" s="49">
        <v>46.0</v>
      </c>
      <c r="S11" s="49">
        <v>23.0</v>
      </c>
      <c r="T11" s="49">
        <v>77.0</v>
      </c>
      <c r="U11" s="49">
        <v>12.0</v>
      </c>
      <c r="V11" s="49">
        <v>116.0</v>
      </c>
      <c r="W11" s="49">
        <v>57.0</v>
      </c>
      <c r="X11" s="49">
        <v>52.0</v>
      </c>
      <c r="Y11" s="49">
        <v>115.0</v>
      </c>
      <c r="Z11" s="49">
        <v>23.0</v>
      </c>
      <c r="AA11" s="50">
        <v>67.0</v>
      </c>
      <c r="AB11" s="50">
        <v>25.0</v>
      </c>
      <c r="AC11" s="51">
        <v>18.0</v>
      </c>
    </row>
    <row r="12" ht="12.75" customHeight="1">
      <c r="A12" s="48" t="s">
        <v>61</v>
      </c>
      <c r="B12" s="49">
        <v>132.0</v>
      </c>
      <c r="C12" s="49">
        <v>71.0</v>
      </c>
      <c r="D12" s="49">
        <v>58.0</v>
      </c>
      <c r="E12" s="49">
        <v>79.0</v>
      </c>
      <c r="F12" s="49">
        <v>53.0</v>
      </c>
      <c r="G12" s="49">
        <v>127.0</v>
      </c>
      <c r="H12" s="49">
        <v>13.0</v>
      </c>
      <c r="I12" s="49">
        <v>46.0</v>
      </c>
      <c r="J12" s="49">
        <v>106.0</v>
      </c>
      <c r="K12" s="49">
        <v>28.0</v>
      </c>
      <c r="L12" s="49">
        <v>0.0</v>
      </c>
      <c r="M12" s="49">
        <v>94.0</v>
      </c>
      <c r="N12" s="49">
        <v>13.0</v>
      </c>
      <c r="O12" s="49">
        <v>47.0</v>
      </c>
      <c r="P12" s="49">
        <v>52.0</v>
      </c>
      <c r="Q12" s="49">
        <v>39.0</v>
      </c>
      <c r="R12" s="49">
        <v>50.0</v>
      </c>
      <c r="S12" s="49">
        <v>38.0</v>
      </c>
      <c r="T12" s="49">
        <v>69.0</v>
      </c>
      <c r="U12" s="49">
        <v>0.0</v>
      </c>
      <c r="V12" s="49">
        <v>112.0</v>
      </c>
      <c r="W12" s="49">
        <v>50.0</v>
      </c>
      <c r="X12" s="49">
        <v>123.0</v>
      </c>
      <c r="Y12" s="49">
        <v>105.0</v>
      </c>
      <c r="Z12" s="49">
        <v>33.0</v>
      </c>
      <c r="AA12" s="50">
        <v>95.0</v>
      </c>
      <c r="AB12" s="50">
        <v>20.0</v>
      </c>
      <c r="AC12" s="51">
        <v>24.0</v>
      </c>
    </row>
    <row r="13" ht="12.75" customHeight="1">
      <c r="A13" s="48" t="s">
        <v>66</v>
      </c>
      <c r="B13" s="49">
        <v>107.0</v>
      </c>
      <c r="C13" s="49">
        <v>71.0</v>
      </c>
      <c r="D13" s="49">
        <v>74.0</v>
      </c>
      <c r="E13" s="49">
        <v>99.0</v>
      </c>
      <c r="F13" s="49">
        <v>74.0</v>
      </c>
      <c r="G13" s="49">
        <v>104.0</v>
      </c>
      <c r="H13" s="49">
        <v>23.0</v>
      </c>
      <c r="I13" s="49">
        <v>48.0</v>
      </c>
      <c r="J13" s="49">
        <v>104.0</v>
      </c>
      <c r="K13" s="49">
        <v>43.0</v>
      </c>
      <c r="L13" s="49">
        <v>58.0</v>
      </c>
      <c r="M13" s="49">
        <v>155.0</v>
      </c>
      <c r="N13" s="49">
        <v>57.0</v>
      </c>
      <c r="O13" s="49">
        <v>53.0</v>
      </c>
      <c r="P13" s="49">
        <v>51.0</v>
      </c>
      <c r="Q13" s="49">
        <v>68.0</v>
      </c>
      <c r="R13" s="49">
        <v>56.0</v>
      </c>
      <c r="S13" s="49">
        <v>49.0</v>
      </c>
      <c r="T13" s="49">
        <v>88.0</v>
      </c>
      <c r="U13" s="49">
        <v>57.0</v>
      </c>
      <c r="V13" s="49">
        <v>147.0</v>
      </c>
      <c r="W13" s="49">
        <v>67.0</v>
      </c>
      <c r="X13" s="49">
        <v>125.0</v>
      </c>
      <c r="Y13" s="49">
        <v>117.0</v>
      </c>
      <c r="Z13" s="49">
        <v>36.0</v>
      </c>
      <c r="AA13" s="50">
        <v>95.0</v>
      </c>
      <c r="AB13" s="50">
        <v>36.0</v>
      </c>
      <c r="AC13" s="51">
        <v>43.0</v>
      </c>
    </row>
    <row r="14" ht="12.75" customHeight="1">
      <c r="A14" s="48" t="s">
        <v>70</v>
      </c>
      <c r="B14" s="49">
        <v>137.0</v>
      </c>
      <c r="C14" s="53">
        <v>61.0</v>
      </c>
      <c r="D14" s="53">
        <v>81.0</v>
      </c>
      <c r="E14" s="53">
        <v>76.0</v>
      </c>
      <c r="F14" s="53">
        <v>79.0</v>
      </c>
      <c r="G14" s="53">
        <v>69.0</v>
      </c>
      <c r="H14" s="53">
        <v>109.0</v>
      </c>
      <c r="I14" s="53">
        <v>51.0</v>
      </c>
      <c r="J14" s="53">
        <v>119.0</v>
      </c>
      <c r="K14" s="53">
        <v>42.0</v>
      </c>
      <c r="L14" s="53">
        <v>82.0</v>
      </c>
      <c r="M14" s="53">
        <v>137.0</v>
      </c>
      <c r="N14" s="53">
        <v>49.0</v>
      </c>
      <c r="O14" s="53">
        <v>61.0</v>
      </c>
      <c r="P14" s="53">
        <v>31.0</v>
      </c>
      <c r="Q14" s="53">
        <v>85.0</v>
      </c>
      <c r="R14" s="53">
        <v>80.0</v>
      </c>
      <c r="S14" s="53">
        <v>107.0</v>
      </c>
      <c r="T14" s="53">
        <v>80.0</v>
      </c>
      <c r="U14" s="53">
        <v>67.0</v>
      </c>
      <c r="V14" s="53">
        <v>98.0</v>
      </c>
      <c r="W14" s="54">
        <v>45.0</v>
      </c>
      <c r="X14" s="53">
        <v>98.0</v>
      </c>
      <c r="Y14" s="53">
        <v>106.0</v>
      </c>
      <c r="Z14" s="53">
        <v>30.0</v>
      </c>
      <c r="AA14" s="55">
        <v>140.0</v>
      </c>
      <c r="AB14" s="55">
        <v>31.0</v>
      </c>
      <c r="AC14" s="51">
        <v>15.0</v>
      </c>
    </row>
    <row r="15" ht="12.75" customHeight="1">
      <c r="A15" s="48" t="s">
        <v>75</v>
      </c>
      <c r="B15" s="52">
        <f t="shared" ref="B15:C15" si="1">0.932*B24+1.147</f>
        <v>147.471</v>
      </c>
      <c r="C15" s="56">
        <f t="shared" si="1"/>
        <v>65.455</v>
      </c>
      <c r="D15" s="56">
        <v>72.0</v>
      </c>
      <c r="E15" s="56">
        <v>81.0</v>
      </c>
      <c r="F15" s="56">
        <v>67.0</v>
      </c>
      <c r="G15" s="56">
        <v>75.0</v>
      </c>
      <c r="H15" s="56">
        <v>70.0</v>
      </c>
      <c r="I15" s="56">
        <v>52.0</v>
      </c>
      <c r="J15" s="56">
        <v>111.0</v>
      </c>
      <c r="K15" s="56">
        <v>36.40578034682081</v>
      </c>
      <c r="L15" s="56">
        <v>54.608670520231215</v>
      </c>
      <c r="M15" s="56">
        <v>109.21734104046243</v>
      </c>
      <c r="N15" s="56">
        <v>38.428323699421966</v>
      </c>
      <c r="O15" s="56">
        <v>39.43959537572255</v>
      </c>
      <c r="P15" s="56">
        <v>32.3606936416185</v>
      </c>
      <c r="Q15" s="56">
        <v>52.58612716763006</v>
      </c>
      <c r="R15" s="56">
        <v>65.73265895953757</v>
      </c>
      <c r="S15" s="56">
        <v>90.00317919075145</v>
      </c>
      <c r="T15" s="56">
        <v>96.07080924855492</v>
      </c>
      <c r="U15" s="57">
        <v>46.0</v>
      </c>
      <c r="V15" s="57">
        <v>126.0</v>
      </c>
      <c r="W15" s="57">
        <v>57.0</v>
      </c>
      <c r="X15" s="57">
        <v>138.0</v>
      </c>
      <c r="Y15" s="57">
        <v>119.0</v>
      </c>
      <c r="Z15" s="57">
        <v>15.0</v>
      </c>
      <c r="AA15" s="57">
        <v>118.0</v>
      </c>
      <c r="AB15" s="57">
        <v>18.0</v>
      </c>
      <c r="AC15" s="58">
        <v>13.0</v>
      </c>
    </row>
    <row r="16" ht="12.75" customHeight="1">
      <c r="A16" s="48" t="s">
        <v>81</v>
      </c>
      <c r="B16" s="49">
        <v>137.0</v>
      </c>
      <c r="C16" s="59">
        <v>63.0</v>
      </c>
      <c r="D16" s="59">
        <v>76.0</v>
      </c>
      <c r="E16" s="59">
        <v>86.0</v>
      </c>
      <c r="F16" s="59">
        <v>66.0</v>
      </c>
      <c r="G16" s="59">
        <v>81.0</v>
      </c>
      <c r="H16" s="59">
        <v>71.0</v>
      </c>
      <c r="I16" s="59">
        <v>54.0</v>
      </c>
      <c r="J16" s="59">
        <v>104.0</v>
      </c>
      <c r="K16" s="59">
        <v>30.0</v>
      </c>
      <c r="L16" s="59">
        <v>46.0</v>
      </c>
      <c r="M16" s="59">
        <v>113.0</v>
      </c>
      <c r="N16" s="59">
        <v>36.0</v>
      </c>
      <c r="O16" s="59">
        <v>42.0</v>
      </c>
      <c r="P16" s="59">
        <v>18.0</v>
      </c>
      <c r="Q16" s="59">
        <v>52.0</v>
      </c>
      <c r="R16" s="59">
        <v>26.0</v>
      </c>
      <c r="S16" s="59">
        <v>67.0</v>
      </c>
      <c r="T16" s="60">
        <f>7.037+(0.374*T22)+(0.67*T8)</f>
        <v>92.271</v>
      </c>
      <c r="U16" s="59">
        <v>60.0</v>
      </c>
      <c r="V16" s="54">
        <v>130.0</v>
      </c>
      <c r="W16" s="59">
        <v>54.0</v>
      </c>
      <c r="X16" s="59">
        <v>102.0</v>
      </c>
      <c r="Y16" s="59">
        <v>127.0</v>
      </c>
      <c r="Z16" s="59">
        <v>29.0</v>
      </c>
      <c r="AA16" s="61">
        <v>128.0</v>
      </c>
      <c r="AB16" s="61">
        <v>46.0</v>
      </c>
      <c r="AC16" s="51">
        <v>10.0</v>
      </c>
    </row>
    <row r="17" ht="12.75" customHeight="1">
      <c r="A17" s="48" t="s">
        <v>85</v>
      </c>
      <c r="B17" s="52">
        <f>0.955*B14-3.706</f>
        <v>127.129</v>
      </c>
      <c r="C17" s="49">
        <v>58.0</v>
      </c>
      <c r="D17" s="49">
        <v>104.0</v>
      </c>
      <c r="E17" s="49">
        <v>0.0</v>
      </c>
      <c r="F17" s="49">
        <v>79.0</v>
      </c>
      <c r="G17" s="49">
        <v>69.0</v>
      </c>
      <c r="H17" s="49">
        <v>97.0</v>
      </c>
      <c r="I17" s="49">
        <v>38.0</v>
      </c>
      <c r="J17" s="49">
        <v>165.0</v>
      </c>
      <c r="K17" s="49">
        <v>29.0</v>
      </c>
      <c r="L17" s="49">
        <v>76.0</v>
      </c>
      <c r="M17" s="49">
        <v>92.0</v>
      </c>
      <c r="N17" s="49">
        <v>48.0</v>
      </c>
      <c r="O17" s="49">
        <v>39.0</v>
      </c>
      <c r="P17" s="49">
        <v>38.0</v>
      </c>
      <c r="Q17" s="49">
        <v>79.0</v>
      </c>
      <c r="R17" s="49">
        <v>55.0</v>
      </c>
      <c r="S17" s="49">
        <v>79.0</v>
      </c>
      <c r="T17" s="49">
        <v>97.0</v>
      </c>
      <c r="U17" s="49">
        <v>63.0</v>
      </c>
      <c r="V17" s="49">
        <v>142.0</v>
      </c>
      <c r="W17" s="49">
        <v>23.0</v>
      </c>
      <c r="X17" s="49">
        <v>92.0</v>
      </c>
      <c r="Y17" s="49">
        <v>99.0</v>
      </c>
      <c r="Z17" s="49">
        <v>29.0</v>
      </c>
      <c r="AA17" s="50">
        <v>112.0</v>
      </c>
      <c r="AB17" s="50">
        <v>20.0</v>
      </c>
      <c r="AC17" s="51">
        <v>15.0</v>
      </c>
    </row>
    <row r="18" ht="12.75" customHeight="1">
      <c r="A18" s="48" t="s">
        <v>92</v>
      </c>
      <c r="B18" s="52">
        <f t="shared" ref="B18:T18" si="2">1.064*B24-3.499</f>
        <v>163.549</v>
      </c>
      <c r="C18" s="56">
        <f t="shared" si="2"/>
        <v>69.917</v>
      </c>
      <c r="D18" s="56">
        <f t="shared" si="2"/>
        <v>91.197</v>
      </c>
      <c r="E18" s="56">
        <f t="shared" si="2"/>
        <v>77.365</v>
      </c>
      <c r="F18" s="56">
        <f t="shared" si="2"/>
        <v>88.005</v>
      </c>
      <c r="G18" s="56">
        <f t="shared" si="2"/>
        <v>107.157</v>
      </c>
      <c r="H18" s="56">
        <f t="shared" si="2"/>
        <v>77.365</v>
      </c>
      <c r="I18" s="56">
        <f t="shared" si="2"/>
        <v>56.085</v>
      </c>
      <c r="J18" s="56">
        <f t="shared" si="2"/>
        <v>101.837</v>
      </c>
      <c r="K18" s="56">
        <f t="shared" si="2"/>
        <v>26.293</v>
      </c>
      <c r="L18" s="56">
        <f t="shared" si="2"/>
        <v>44.381</v>
      </c>
      <c r="M18" s="56">
        <f t="shared" si="2"/>
        <v>109.285</v>
      </c>
      <c r="N18" s="56">
        <f t="shared" si="2"/>
        <v>40.125</v>
      </c>
      <c r="O18" s="56">
        <f t="shared" si="2"/>
        <v>46.509</v>
      </c>
      <c r="P18" s="56">
        <f t="shared" si="2"/>
        <v>45.445</v>
      </c>
      <c r="Q18" s="56">
        <f t="shared" si="2"/>
        <v>77.365</v>
      </c>
      <c r="R18" s="56">
        <f t="shared" si="2"/>
        <v>62.469</v>
      </c>
      <c r="S18" s="56">
        <f t="shared" si="2"/>
        <v>97.581</v>
      </c>
      <c r="T18" s="56">
        <f t="shared" si="2"/>
        <v>95.453</v>
      </c>
      <c r="U18" s="49">
        <v>42.0</v>
      </c>
      <c r="V18" s="49">
        <v>134.0</v>
      </c>
      <c r="W18" s="49">
        <v>70.0</v>
      </c>
      <c r="X18" s="49">
        <v>134.0</v>
      </c>
      <c r="Y18" s="49">
        <v>128.0</v>
      </c>
      <c r="Z18" s="49">
        <v>15.0</v>
      </c>
      <c r="AA18" s="50">
        <v>137.0</v>
      </c>
      <c r="AB18" s="50">
        <v>15.0</v>
      </c>
      <c r="AC18" s="51">
        <v>3.0</v>
      </c>
    </row>
    <row r="19" ht="12.75" customHeight="1">
      <c r="A19" s="48" t="s">
        <v>96</v>
      </c>
      <c r="B19" s="49">
        <v>137.0</v>
      </c>
      <c r="C19" s="49">
        <v>48.0</v>
      </c>
      <c r="D19" s="49">
        <v>66.0</v>
      </c>
      <c r="E19" s="49">
        <v>61.0</v>
      </c>
      <c r="F19" s="49">
        <v>61.0</v>
      </c>
      <c r="G19" s="49">
        <v>94.0</v>
      </c>
      <c r="H19" s="49">
        <v>36.0</v>
      </c>
      <c r="I19" s="49">
        <v>56.0</v>
      </c>
      <c r="J19" s="49">
        <v>58.0</v>
      </c>
      <c r="K19" s="49">
        <v>32.0</v>
      </c>
      <c r="L19" s="49">
        <v>50.0</v>
      </c>
      <c r="M19" s="49">
        <v>116.0</v>
      </c>
      <c r="N19" s="49">
        <v>59.0</v>
      </c>
      <c r="O19" s="49">
        <v>58.0</v>
      </c>
      <c r="P19" s="49">
        <v>27.0</v>
      </c>
      <c r="Q19" s="49">
        <v>58.0</v>
      </c>
      <c r="R19" s="49">
        <v>74.0</v>
      </c>
      <c r="S19" s="49">
        <v>53.0</v>
      </c>
      <c r="T19" s="49">
        <v>97.0</v>
      </c>
      <c r="U19" s="49">
        <v>56.0</v>
      </c>
      <c r="V19" s="49">
        <v>121.0</v>
      </c>
      <c r="W19" s="49">
        <v>65.0</v>
      </c>
      <c r="X19" s="49">
        <v>81.0</v>
      </c>
      <c r="Y19" s="49">
        <v>111.0</v>
      </c>
      <c r="Z19" s="49">
        <v>29.0</v>
      </c>
      <c r="AA19" s="50">
        <v>94.0</v>
      </c>
      <c r="AB19" s="50">
        <v>66.0</v>
      </c>
      <c r="AC19" s="51">
        <v>46.0</v>
      </c>
    </row>
    <row r="20" ht="12.75" customHeight="1">
      <c r="A20" s="48" t="s">
        <v>100</v>
      </c>
      <c r="B20" s="49">
        <v>112.0</v>
      </c>
      <c r="C20" s="49">
        <v>74.0</v>
      </c>
      <c r="D20" s="49">
        <v>76.0</v>
      </c>
      <c r="E20" s="49">
        <v>79.0</v>
      </c>
      <c r="F20" s="49">
        <v>69.0</v>
      </c>
      <c r="G20" s="49">
        <v>99.0</v>
      </c>
      <c r="H20" s="49">
        <v>43.0</v>
      </c>
      <c r="I20" s="49">
        <v>57.0</v>
      </c>
      <c r="J20" s="49">
        <v>84.0</v>
      </c>
      <c r="K20" s="49">
        <v>38.0</v>
      </c>
      <c r="L20" s="49">
        <v>53.0</v>
      </c>
      <c r="M20" s="49">
        <v>96.0</v>
      </c>
      <c r="N20" s="49">
        <v>69.0</v>
      </c>
      <c r="O20" s="49">
        <v>62.0</v>
      </c>
      <c r="P20" s="49">
        <v>51.0</v>
      </c>
      <c r="Q20" s="49">
        <v>78.0</v>
      </c>
      <c r="R20" s="49">
        <v>66.0</v>
      </c>
      <c r="S20" s="49">
        <v>88.0</v>
      </c>
      <c r="T20" s="49">
        <v>99.0</v>
      </c>
      <c r="U20" s="49">
        <v>57.0</v>
      </c>
      <c r="V20" s="49">
        <v>132.0</v>
      </c>
      <c r="W20" s="49">
        <v>73.0</v>
      </c>
      <c r="X20" s="49">
        <v>123.0</v>
      </c>
      <c r="Y20" s="49">
        <v>113.0</v>
      </c>
      <c r="Z20" s="49">
        <v>43.0</v>
      </c>
      <c r="AA20" s="50">
        <v>83.0</v>
      </c>
      <c r="AB20" s="50">
        <v>56.0</v>
      </c>
      <c r="AC20" s="51">
        <v>28.0</v>
      </c>
    </row>
    <row r="21" ht="12.75" customHeight="1">
      <c r="A21" s="48" t="s">
        <v>104</v>
      </c>
      <c r="B21" s="52">
        <f t="shared" ref="B21:O21" si="3">0.902*B14+34.506</f>
        <v>158.08</v>
      </c>
      <c r="C21" s="56">
        <f t="shared" si="3"/>
        <v>89.528</v>
      </c>
      <c r="D21" s="56">
        <f t="shared" si="3"/>
        <v>107.568</v>
      </c>
      <c r="E21" s="56">
        <f t="shared" si="3"/>
        <v>103.058</v>
      </c>
      <c r="F21" s="56">
        <f t="shared" si="3"/>
        <v>105.764</v>
      </c>
      <c r="G21" s="56">
        <f t="shared" si="3"/>
        <v>96.744</v>
      </c>
      <c r="H21" s="56">
        <f t="shared" si="3"/>
        <v>132.824</v>
      </c>
      <c r="I21" s="56">
        <f t="shared" si="3"/>
        <v>80.508</v>
      </c>
      <c r="J21" s="56">
        <f t="shared" si="3"/>
        <v>141.844</v>
      </c>
      <c r="K21" s="56">
        <f t="shared" si="3"/>
        <v>72.39</v>
      </c>
      <c r="L21" s="56">
        <f t="shared" si="3"/>
        <v>108.47</v>
      </c>
      <c r="M21" s="56">
        <f t="shared" si="3"/>
        <v>158.08</v>
      </c>
      <c r="N21" s="56">
        <f t="shared" si="3"/>
        <v>78.704</v>
      </c>
      <c r="O21" s="56">
        <f t="shared" si="3"/>
        <v>89.528</v>
      </c>
      <c r="P21" s="49">
        <v>76.0</v>
      </c>
      <c r="Q21" s="49">
        <v>98.0</v>
      </c>
      <c r="R21" s="49">
        <v>95.0</v>
      </c>
      <c r="S21" s="49">
        <v>141.0</v>
      </c>
      <c r="T21" s="49">
        <v>118.0</v>
      </c>
      <c r="U21" s="49">
        <v>72.0</v>
      </c>
      <c r="V21" s="49">
        <v>155.0</v>
      </c>
      <c r="W21" s="49">
        <v>74.0</v>
      </c>
      <c r="X21" s="49">
        <v>144.0</v>
      </c>
      <c r="Y21" s="49">
        <v>146.0</v>
      </c>
      <c r="Z21" s="49">
        <v>69.0</v>
      </c>
      <c r="AA21" s="50">
        <v>123.0</v>
      </c>
      <c r="AB21" s="50">
        <v>50.0</v>
      </c>
      <c r="AC21" s="51">
        <v>36.0</v>
      </c>
    </row>
    <row r="22" ht="12.75" customHeight="1">
      <c r="A22" s="48" t="s">
        <v>109</v>
      </c>
      <c r="B22" s="52">
        <f t="shared" ref="B22:I22" si="4">0.393+(0.503*B7)+(0.481*B24)</f>
        <v>148.845</v>
      </c>
      <c r="C22" s="56">
        <f t="shared" si="4"/>
        <v>56.72</v>
      </c>
      <c r="D22" s="56">
        <f t="shared" si="4"/>
        <v>71.37</v>
      </c>
      <c r="E22" s="56">
        <f t="shared" si="4"/>
        <v>72.662</v>
      </c>
      <c r="F22" s="56">
        <f t="shared" si="4"/>
        <v>73.448</v>
      </c>
      <c r="G22" s="56">
        <f t="shared" si="4"/>
        <v>88.645</v>
      </c>
      <c r="H22" s="56">
        <f t="shared" si="4"/>
        <v>49.524</v>
      </c>
      <c r="I22" s="56">
        <f t="shared" si="4"/>
        <v>55.497</v>
      </c>
      <c r="J22" s="49">
        <v>94.0</v>
      </c>
      <c r="K22" s="49">
        <v>28.0</v>
      </c>
      <c r="L22" s="49">
        <v>48.0</v>
      </c>
      <c r="M22" s="49">
        <v>94.0</v>
      </c>
      <c r="N22" s="49">
        <v>33.0</v>
      </c>
      <c r="O22" s="49">
        <v>31.0</v>
      </c>
      <c r="P22" s="49">
        <v>19.0</v>
      </c>
      <c r="Q22" s="49">
        <v>50.0</v>
      </c>
      <c r="R22" s="49">
        <v>38.0</v>
      </c>
      <c r="S22" s="49">
        <v>68.0</v>
      </c>
      <c r="T22" s="49">
        <v>81.0</v>
      </c>
      <c r="U22" s="49">
        <v>45.0</v>
      </c>
      <c r="V22" s="49">
        <v>117.0</v>
      </c>
      <c r="W22" s="49">
        <v>52.0</v>
      </c>
      <c r="X22" s="49">
        <v>128.0</v>
      </c>
      <c r="Y22" s="49">
        <v>108.0</v>
      </c>
      <c r="Z22" s="49">
        <v>24.0</v>
      </c>
      <c r="AA22" s="50">
        <v>112.0</v>
      </c>
      <c r="AB22" s="50">
        <v>20.0</v>
      </c>
      <c r="AC22" s="51">
        <v>0.0</v>
      </c>
    </row>
    <row r="23" ht="12.75" customHeight="1">
      <c r="A23" s="48" t="s">
        <v>113</v>
      </c>
      <c r="B23" s="49">
        <v>130.0</v>
      </c>
      <c r="C23" s="49">
        <v>53.0</v>
      </c>
      <c r="D23" s="49">
        <v>53.0</v>
      </c>
      <c r="E23" s="49">
        <v>53.0</v>
      </c>
      <c r="F23" s="49">
        <v>58.0</v>
      </c>
      <c r="G23" s="49">
        <v>66.0</v>
      </c>
      <c r="H23" s="49">
        <v>38.0</v>
      </c>
      <c r="I23" s="49">
        <v>13.0</v>
      </c>
      <c r="J23" s="49">
        <v>76.0</v>
      </c>
      <c r="K23" s="49">
        <v>28.0</v>
      </c>
      <c r="L23" s="49">
        <v>44.0</v>
      </c>
      <c r="M23" s="49">
        <v>91.0</v>
      </c>
      <c r="N23" s="49">
        <v>18.0</v>
      </c>
      <c r="O23" s="49">
        <v>21.0</v>
      </c>
      <c r="P23" s="49">
        <v>6.0</v>
      </c>
      <c r="Q23" s="49">
        <v>29.0</v>
      </c>
      <c r="R23" s="49">
        <v>27.0</v>
      </c>
      <c r="S23" s="49">
        <v>18.0</v>
      </c>
      <c r="T23" s="56">
        <f>0.8*T7+5.501</f>
        <v>63.901</v>
      </c>
      <c r="U23" s="49">
        <v>13.0</v>
      </c>
      <c r="V23" s="49">
        <v>102.0</v>
      </c>
      <c r="W23" s="49">
        <v>49.0</v>
      </c>
      <c r="X23" s="49">
        <v>78.0</v>
      </c>
      <c r="Y23" s="49">
        <v>114.0</v>
      </c>
      <c r="Z23" s="49">
        <v>33.0</v>
      </c>
      <c r="AA23" s="50">
        <v>74.0</v>
      </c>
      <c r="AB23" s="50">
        <v>23.0</v>
      </c>
      <c r="AC23" s="51">
        <v>18.0</v>
      </c>
    </row>
    <row r="24" ht="12.75" customHeight="1">
      <c r="A24" s="62" t="s">
        <v>117</v>
      </c>
      <c r="B24" s="53">
        <v>157.0</v>
      </c>
      <c r="C24" s="53">
        <v>69.0</v>
      </c>
      <c r="D24" s="53">
        <v>89.0</v>
      </c>
      <c r="E24" s="53">
        <v>76.0</v>
      </c>
      <c r="F24" s="53">
        <v>86.0</v>
      </c>
      <c r="G24" s="53">
        <v>104.0</v>
      </c>
      <c r="H24" s="53">
        <v>76.0</v>
      </c>
      <c r="I24" s="53">
        <v>56.0</v>
      </c>
      <c r="J24" s="53">
        <v>99.0</v>
      </c>
      <c r="K24" s="53">
        <v>28.0</v>
      </c>
      <c r="L24" s="53">
        <v>45.0</v>
      </c>
      <c r="M24" s="53">
        <v>106.0</v>
      </c>
      <c r="N24" s="53">
        <v>41.0</v>
      </c>
      <c r="O24" s="53">
        <v>47.0</v>
      </c>
      <c r="P24" s="53">
        <v>46.0</v>
      </c>
      <c r="Q24" s="53">
        <v>76.0</v>
      </c>
      <c r="R24" s="53">
        <v>62.0</v>
      </c>
      <c r="S24" s="53">
        <v>95.0</v>
      </c>
      <c r="T24" s="53">
        <v>93.0</v>
      </c>
      <c r="U24" s="53">
        <v>36.0</v>
      </c>
      <c r="V24" s="53">
        <v>134.0</v>
      </c>
      <c r="W24" s="53">
        <v>60.0</v>
      </c>
      <c r="X24" s="53">
        <v>119.0</v>
      </c>
      <c r="Y24" s="53">
        <v>136.0</v>
      </c>
      <c r="Z24" s="53">
        <v>19.0</v>
      </c>
      <c r="AA24" s="55">
        <v>128.0</v>
      </c>
      <c r="AB24" s="55">
        <v>20.0</v>
      </c>
      <c r="AC24" s="63">
        <v>15.0</v>
      </c>
    </row>
    <row r="25" ht="12.75" customHeight="1">
      <c r="A25" s="48" t="s">
        <v>122</v>
      </c>
      <c r="B25" s="49">
        <v>91.0</v>
      </c>
      <c r="C25" s="49">
        <v>48.0</v>
      </c>
      <c r="D25" s="49">
        <v>74.0</v>
      </c>
      <c r="E25" s="49">
        <v>63.0</v>
      </c>
      <c r="F25" s="49">
        <v>41.0</v>
      </c>
      <c r="G25" s="49">
        <v>130.0</v>
      </c>
      <c r="H25" s="49">
        <v>28.0</v>
      </c>
      <c r="I25" s="49">
        <v>53.0</v>
      </c>
      <c r="J25" s="49">
        <v>107.0</v>
      </c>
      <c r="K25" s="49">
        <v>37.0</v>
      </c>
      <c r="L25" s="49">
        <v>22.0</v>
      </c>
      <c r="M25" s="49">
        <v>77.0</v>
      </c>
      <c r="N25" s="49">
        <v>22.0</v>
      </c>
      <c r="O25" s="49">
        <v>38.0</v>
      </c>
      <c r="P25" s="49">
        <v>19.0</v>
      </c>
      <c r="Q25" s="49">
        <v>15.0</v>
      </c>
      <c r="R25" s="49">
        <v>50.0</v>
      </c>
      <c r="S25" s="49">
        <v>8.0</v>
      </c>
      <c r="T25" s="49">
        <v>46.0</v>
      </c>
      <c r="U25" s="49">
        <v>0.0</v>
      </c>
      <c r="V25" s="49">
        <v>116.0</v>
      </c>
      <c r="W25" s="49">
        <v>41.0</v>
      </c>
      <c r="X25" s="49">
        <v>109.0</v>
      </c>
      <c r="Y25" s="49">
        <v>109.0</v>
      </c>
      <c r="Z25" s="49">
        <v>38.0</v>
      </c>
      <c r="AA25" s="50">
        <v>84.0</v>
      </c>
      <c r="AB25" s="50">
        <v>20.0</v>
      </c>
      <c r="AC25" s="51">
        <v>19.0</v>
      </c>
    </row>
    <row r="26" ht="12.75" customHeight="1">
      <c r="A26" s="48" t="s">
        <v>127</v>
      </c>
      <c r="B26" s="49"/>
      <c r="C26" s="49"/>
      <c r="D26" s="49"/>
      <c r="E26" s="49">
        <v>74.0</v>
      </c>
      <c r="F26" s="49">
        <v>63.0</v>
      </c>
      <c r="G26" s="49">
        <v>71.0</v>
      </c>
      <c r="H26" s="49">
        <v>89.0</v>
      </c>
      <c r="I26" s="49">
        <v>58.0</v>
      </c>
      <c r="J26" s="49">
        <v>94.0</v>
      </c>
      <c r="K26" s="49">
        <v>51.0</v>
      </c>
      <c r="L26" s="49">
        <v>79.0</v>
      </c>
      <c r="M26" s="49">
        <v>93.0</v>
      </c>
      <c r="N26" s="49">
        <v>54.0</v>
      </c>
      <c r="O26" s="49">
        <v>42.0</v>
      </c>
      <c r="P26" s="49">
        <v>28.0</v>
      </c>
      <c r="Q26" s="49">
        <v>85.0</v>
      </c>
      <c r="R26" s="49">
        <v>79.0</v>
      </c>
      <c r="S26" s="49">
        <v>103.0</v>
      </c>
      <c r="T26" s="49">
        <v>77.0</v>
      </c>
      <c r="U26" s="49">
        <v>78.0</v>
      </c>
      <c r="V26" s="49">
        <v>142.0</v>
      </c>
      <c r="W26" s="49">
        <v>48.0</v>
      </c>
      <c r="X26" s="49">
        <v>123.0</v>
      </c>
      <c r="Y26" s="49">
        <v>105.0</v>
      </c>
      <c r="Z26" s="49">
        <v>29.0</v>
      </c>
      <c r="AA26" s="50">
        <v>99.0</v>
      </c>
      <c r="AB26" s="50">
        <v>61.0</v>
      </c>
      <c r="AC26" s="51">
        <v>43.0</v>
      </c>
    </row>
    <row r="27" ht="12.75" customHeight="1">
      <c r="A27" s="48" t="s">
        <v>132</v>
      </c>
      <c r="B27" s="49">
        <v>109.0</v>
      </c>
      <c r="C27" s="49">
        <v>53.0</v>
      </c>
      <c r="D27" s="49">
        <v>56.0</v>
      </c>
      <c r="E27" s="49">
        <v>56.0</v>
      </c>
      <c r="F27" s="49">
        <v>53.0</v>
      </c>
      <c r="G27" s="49">
        <v>64.0</v>
      </c>
      <c r="H27" s="49">
        <v>46.0</v>
      </c>
      <c r="I27" s="49">
        <v>33.0</v>
      </c>
      <c r="J27" s="49">
        <v>81.0</v>
      </c>
      <c r="K27" s="49">
        <v>15.0</v>
      </c>
      <c r="L27" s="49">
        <v>37.0</v>
      </c>
      <c r="M27" s="49">
        <v>115.0</v>
      </c>
      <c r="N27" s="49">
        <v>33.0</v>
      </c>
      <c r="O27" s="49">
        <v>32.0</v>
      </c>
      <c r="P27" s="49">
        <v>11.0</v>
      </c>
      <c r="Q27" s="49">
        <v>58.0</v>
      </c>
      <c r="R27" s="49">
        <v>32.0</v>
      </c>
      <c r="S27" s="49">
        <v>83.0</v>
      </c>
      <c r="T27" s="49">
        <v>66.0</v>
      </c>
      <c r="U27" s="49">
        <v>36.0</v>
      </c>
      <c r="V27" s="49">
        <v>103.0</v>
      </c>
      <c r="W27" s="49">
        <v>43.0</v>
      </c>
      <c r="X27" s="49">
        <v>108.0</v>
      </c>
      <c r="Y27" s="49">
        <v>118.0</v>
      </c>
      <c r="Z27" s="49">
        <v>20.0</v>
      </c>
      <c r="AA27" s="50">
        <v>107.0</v>
      </c>
      <c r="AB27" s="50">
        <v>28.0</v>
      </c>
      <c r="AC27" s="51">
        <v>20.0</v>
      </c>
    </row>
    <row r="28" ht="13.5" customHeight="1">
      <c r="A28" s="64" t="s">
        <v>136</v>
      </c>
      <c r="B28" s="65"/>
      <c r="C28" s="65"/>
      <c r="D28" s="65">
        <v>117.0</v>
      </c>
      <c r="E28" s="65">
        <v>81.0</v>
      </c>
      <c r="F28" s="65">
        <v>56.0</v>
      </c>
      <c r="G28" s="65">
        <v>104.0</v>
      </c>
      <c r="H28" s="65">
        <v>61.0</v>
      </c>
      <c r="I28" s="65">
        <v>105.0</v>
      </c>
      <c r="J28" s="65">
        <v>141.0</v>
      </c>
      <c r="K28" s="65">
        <v>47.0</v>
      </c>
      <c r="L28" s="65">
        <v>48.0</v>
      </c>
      <c r="M28" s="65">
        <v>110.0</v>
      </c>
      <c r="N28" s="65">
        <v>33.0</v>
      </c>
      <c r="O28" s="65">
        <v>70.0</v>
      </c>
      <c r="P28" s="65">
        <v>57.0</v>
      </c>
      <c r="Q28" s="65">
        <v>75.0</v>
      </c>
      <c r="R28" s="65">
        <v>66.0</v>
      </c>
      <c r="S28" s="65">
        <v>123.0</v>
      </c>
      <c r="T28" s="65">
        <v>105.0</v>
      </c>
      <c r="U28" s="65">
        <v>51.0</v>
      </c>
      <c r="V28" s="65">
        <v>141.0</v>
      </c>
      <c r="W28" s="65">
        <v>71.0</v>
      </c>
      <c r="X28" s="65">
        <v>126.0</v>
      </c>
      <c r="Y28" s="65">
        <v>118.0</v>
      </c>
      <c r="Z28" s="65">
        <v>60.0</v>
      </c>
      <c r="AA28" s="66">
        <v>127.0</v>
      </c>
      <c r="AB28" s="66">
        <v>39.0</v>
      </c>
      <c r="AC28" s="67">
        <v>37.0</v>
      </c>
    </row>
    <row r="29" ht="12.75" customHeight="1">
      <c r="A29" s="68" t="s">
        <v>191</v>
      </c>
    </row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29"/>
    <col customWidth="1" min="2" max="2" width="18.43"/>
    <col customWidth="1" min="3" max="3" width="23.71"/>
    <col customWidth="1" min="4" max="4" width="24.71"/>
    <col customWidth="1" min="5" max="5" width="30.71"/>
    <col customWidth="1" min="6" max="26" width="8.0"/>
  </cols>
  <sheetData>
    <row r="1" ht="12.75" customHeight="1">
      <c r="A1" s="6" t="s">
        <v>21</v>
      </c>
      <c r="B1" s="1" t="s">
        <v>192</v>
      </c>
    </row>
    <row r="2" ht="12.75" customHeight="1">
      <c r="A2" s="6"/>
      <c r="B2" s="1" t="s">
        <v>193</v>
      </c>
    </row>
    <row r="3" ht="12.75" customHeight="1">
      <c r="A3" s="19"/>
    </row>
    <row r="4" ht="12.75" customHeight="1"/>
    <row r="5" ht="12.75" customHeight="1">
      <c r="A5" s="19" t="s">
        <v>194</v>
      </c>
    </row>
    <row r="6" ht="12.75" customHeight="1">
      <c r="A6" s="4" t="s">
        <v>143</v>
      </c>
    </row>
    <row r="7" ht="12.75" customHeight="1">
      <c r="A7" s="4" t="s">
        <v>195</v>
      </c>
    </row>
    <row r="8" ht="12.75" customHeight="1">
      <c r="A8" s="4" t="s">
        <v>196</v>
      </c>
    </row>
    <row r="9" ht="12.75" customHeight="1">
      <c r="A9" s="4" t="s">
        <v>197</v>
      </c>
    </row>
    <row r="10" ht="12.75" customHeight="1">
      <c r="A10" s="4" t="s">
        <v>198</v>
      </c>
    </row>
    <row r="11" ht="12.75" customHeight="1">
      <c r="A11" s="4" t="s">
        <v>199</v>
      </c>
    </row>
    <row r="12" ht="12.75" customHeight="1">
      <c r="A12" s="4" t="s">
        <v>148</v>
      </c>
    </row>
    <row r="13" ht="12.75" customHeight="1">
      <c r="A13" s="4" t="s">
        <v>149</v>
      </c>
    </row>
    <row r="14" ht="14.25" customHeight="1">
      <c r="A14" s="4" t="s">
        <v>200</v>
      </c>
    </row>
    <row r="15" ht="12.75" customHeight="1">
      <c r="A15" s="4" t="s">
        <v>201</v>
      </c>
    </row>
    <row r="16" ht="12.75" customHeight="1">
      <c r="A16" s="4" t="s">
        <v>152</v>
      </c>
    </row>
    <row r="17" ht="12.75" customHeight="1"/>
    <row r="18" ht="13.5" customHeight="1"/>
    <row r="19" ht="12.75" customHeight="1">
      <c r="A19" s="20" t="s">
        <v>153</v>
      </c>
      <c r="B19" s="21" t="s">
        <v>154</v>
      </c>
      <c r="C19" s="22" t="s">
        <v>155</v>
      </c>
      <c r="D19" s="23"/>
      <c r="E19" s="24"/>
    </row>
    <row r="20" ht="12.75" customHeight="1">
      <c r="A20" s="25"/>
      <c r="B20" s="26"/>
      <c r="C20" s="27" t="s">
        <v>156</v>
      </c>
      <c r="D20" s="28" t="s">
        <v>157</v>
      </c>
      <c r="E20" s="29" t="s">
        <v>158</v>
      </c>
    </row>
    <row r="21" ht="14.25" customHeight="1">
      <c r="A21" s="30" t="s">
        <v>61</v>
      </c>
      <c r="B21" s="31">
        <v>1978.0</v>
      </c>
      <c r="C21" s="13" t="s">
        <v>168</v>
      </c>
      <c r="D21" s="31" t="s">
        <v>202</v>
      </c>
      <c r="E21" s="32" t="s">
        <v>203</v>
      </c>
    </row>
    <row r="22" ht="12.75" customHeight="1">
      <c r="A22" s="30" t="s">
        <v>75</v>
      </c>
      <c r="B22" s="31" t="s">
        <v>204</v>
      </c>
      <c r="C22" s="13" t="s">
        <v>163</v>
      </c>
      <c r="D22" s="31" t="s">
        <v>205</v>
      </c>
      <c r="E22" s="32" t="s">
        <v>165</v>
      </c>
    </row>
    <row r="23" ht="14.25" customHeight="1">
      <c r="A23" s="30" t="s">
        <v>172</v>
      </c>
      <c r="B23" s="31" t="s">
        <v>204</v>
      </c>
      <c r="C23" s="13" t="s">
        <v>159</v>
      </c>
      <c r="D23" s="31" t="s">
        <v>174</v>
      </c>
      <c r="E23" s="32" t="s">
        <v>206</v>
      </c>
    </row>
    <row r="24" ht="14.25" customHeight="1">
      <c r="A24" s="30" t="s">
        <v>176</v>
      </c>
      <c r="B24" s="31" t="s">
        <v>207</v>
      </c>
      <c r="C24" s="13" t="s">
        <v>159</v>
      </c>
      <c r="D24" s="31" t="s">
        <v>178</v>
      </c>
      <c r="E24" s="32" t="s">
        <v>208</v>
      </c>
    </row>
    <row r="25" ht="15.0" customHeight="1">
      <c r="A25" s="33" t="s">
        <v>109</v>
      </c>
      <c r="B25" s="34" t="s">
        <v>209</v>
      </c>
      <c r="C25" s="17" t="s">
        <v>159</v>
      </c>
      <c r="D25" s="34" t="s">
        <v>181</v>
      </c>
      <c r="E25" s="35" t="s">
        <v>210</v>
      </c>
    </row>
    <row r="26" ht="12.75" customHeight="1"/>
    <row r="27" ht="12.75" customHeight="1">
      <c r="A27" s="8" t="s">
        <v>211</v>
      </c>
    </row>
    <row r="28" ht="12.75" customHeight="1">
      <c r="A28" s="1" t="s">
        <v>186</v>
      </c>
    </row>
    <row r="29" ht="12.75" customHeight="1">
      <c r="A29" s="8" t="s">
        <v>187</v>
      </c>
    </row>
    <row r="30" ht="12.75" customHeight="1">
      <c r="A30" s="1" t="s">
        <v>188</v>
      </c>
    </row>
    <row r="31" ht="12.75" customHeight="1">
      <c r="A31" s="8" t="s">
        <v>189</v>
      </c>
    </row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A19:A20"/>
    <mergeCell ref="B19:B20"/>
    <mergeCell ref="C19:E19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71"/>
    <col customWidth="1" min="2" max="27" width="4.86"/>
  </cols>
  <sheetData>
    <row r="1" ht="12.75" customHeight="1">
      <c r="A1" s="6" t="s">
        <v>19</v>
      </c>
      <c r="B1" s="1" t="s">
        <v>20</v>
      </c>
    </row>
    <row r="2" ht="12.75" customHeight="1">
      <c r="A2" s="6" t="s">
        <v>21</v>
      </c>
      <c r="B2" s="1" t="s">
        <v>212</v>
      </c>
    </row>
    <row r="3" ht="12.75" customHeight="1"/>
    <row r="4" ht="13.5" customHeight="1"/>
    <row r="5" ht="12.75" customHeight="1">
      <c r="A5" s="36">
        <v>36982.0</v>
      </c>
      <c r="B5" s="37" t="s">
        <v>190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9"/>
    </row>
    <row r="6" ht="12.75" customHeight="1">
      <c r="A6" s="40" t="s">
        <v>31</v>
      </c>
      <c r="B6" s="41">
        <v>1974.0</v>
      </c>
      <c r="C6" s="41">
        <v>1977.0</v>
      </c>
      <c r="D6" s="41">
        <v>1978.0</v>
      </c>
      <c r="E6" s="41">
        <v>1979.0</v>
      </c>
      <c r="F6" s="41">
        <v>1980.0</v>
      </c>
      <c r="G6" s="41">
        <v>1981.0</v>
      </c>
      <c r="H6" s="41">
        <v>1982.0</v>
      </c>
      <c r="I6" s="41">
        <v>1983.0</v>
      </c>
      <c r="J6" s="41">
        <v>1984.0</v>
      </c>
      <c r="K6" s="41">
        <v>1985.0</v>
      </c>
      <c r="L6" s="41">
        <v>1986.0</v>
      </c>
      <c r="M6" s="41">
        <v>1987.0</v>
      </c>
      <c r="N6" s="41">
        <v>1988.0</v>
      </c>
      <c r="O6" s="41">
        <v>1989.0</v>
      </c>
      <c r="P6" s="41">
        <v>1990.0</v>
      </c>
      <c r="Q6" s="41">
        <v>1991.0</v>
      </c>
      <c r="R6" s="41">
        <v>1992.0</v>
      </c>
      <c r="S6" s="41">
        <v>1993.0</v>
      </c>
      <c r="T6" s="41">
        <v>1994.0</v>
      </c>
      <c r="U6" s="41">
        <v>1995.0</v>
      </c>
      <c r="V6" s="41">
        <v>1996.0</v>
      </c>
      <c r="W6" s="41">
        <v>1997.0</v>
      </c>
      <c r="X6" s="41">
        <v>1998.0</v>
      </c>
      <c r="Y6" s="42">
        <v>1999.0</v>
      </c>
      <c r="Z6" s="42">
        <v>2000.0</v>
      </c>
      <c r="AA6" s="43">
        <v>2001.0</v>
      </c>
    </row>
    <row r="7" ht="12.75" customHeight="1">
      <c r="A7" s="44" t="s">
        <v>37</v>
      </c>
      <c r="B7" s="69">
        <v>147.0</v>
      </c>
      <c r="C7" s="45">
        <v>63.0</v>
      </c>
      <c r="D7" s="45">
        <v>0.0</v>
      </c>
      <c r="E7" s="45">
        <v>58.0</v>
      </c>
      <c r="F7" s="45">
        <v>36.0</v>
      </c>
      <c r="G7" s="45">
        <v>22.0</v>
      </c>
      <c r="H7" s="45">
        <v>112.0</v>
      </c>
      <c r="I7" s="45">
        <v>46.0</v>
      </c>
      <c r="J7" s="45">
        <v>0.0</v>
      </c>
      <c r="K7" s="45">
        <v>19.0</v>
      </c>
      <c r="L7" s="45">
        <v>0.0</v>
      </c>
      <c r="M7" s="45">
        <v>8.0</v>
      </c>
      <c r="N7" s="45">
        <v>0.0</v>
      </c>
      <c r="O7" s="45">
        <v>66.0</v>
      </c>
      <c r="P7" s="45">
        <v>0.0</v>
      </c>
      <c r="Q7" s="45">
        <v>32.0</v>
      </c>
      <c r="R7" s="45">
        <v>0.0</v>
      </c>
      <c r="S7" s="45">
        <v>0.0</v>
      </c>
      <c r="T7" s="45">
        <v>84.0</v>
      </c>
      <c r="U7" s="45">
        <v>24.0</v>
      </c>
      <c r="V7" s="45">
        <v>71.0</v>
      </c>
      <c r="W7" s="45">
        <v>122.0</v>
      </c>
      <c r="X7" s="45">
        <v>3.0</v>
      </c>
      <c r="Y7" s="46">
        <v>99.0</v>
      </c>
      <c r="Z7" s="46">
        <v>0.0</v>
      </c>
      <c r="AA7" s="47">
        <v>0.0</v>
      </c>
    </row>
    <row r="8" ht="12.75" customHeight="1">
      <c r="A8" s="48" t="s">
        <v>42</v>
      </c>
      <c r="B8" s="70">
        <v>145.0</v>
      </c>
      <c r="C8" s="49">
        <v>69.0</v>
      </c>
      <c r="D8" s="49">
        <v>0.0</v>
      </c>
      <c r="E8" s="49">
        <v>18.0</v>
      </c>
      <c r="F8" s="49">
        <v>38.0</v>
      </c>
      <c r="G8" s="49">
        <v>0.0</v>
      </c>
      <c r="H8" s="49">
        <v>99.0</v>
      </c>
      <c r="I8" s="49">
        <v>35.0</v>
      </c>
      <c r="J8" s="49">
        <v>0.0</v>
      </c>
      <c r="K8" s="49">
        <v>31.0</v>
      </c>
      <c r="L8" s="49">
        <v>0.0</v>
      </c>
      <c r="M8" s="49">
        <v>35.0</v>
      </c>
      <c r="N8" s="49">
        <v>0.0</v>
      </c>
      <c r="O8" s="49">
        <v>15.0</v>
      </c>
      <c r="P8" s="49">
        <v>0.0</v>
      </c>
      <c r="Q8" s="49">
        <v>60.0</v>
      </c>
      <c r="R8" s="49">
        <v>0.0</v>
      </c>
      <c r="S8" s="49">
        <v>0.0</v>
      </c>
      <c r="T8" s="49">
        <v>89.0</v>
      </c>
      <c r="U8" s="49">
        <v>0.0</v>
      </c>
      <c r="V8" s="49">
        <v>63.0</v>
      </c>
      <c r="W8" s="49">
        <v>137.0</v>
      </c>
      <c r="X8" s="49">
        <v>0.0</v>
      </c>
      <c r="Y8" s="50">
        <v>119.0</v>
      </c>
      <c r="Z8" s="50">
        <v>0.0</v>
      </c>
      <c r="AA8" s="51">
        <v>0.0</v>
      </c>
    </row>
    <row r="9" ht="12.75" customHeight="1">
      <c r="A9" s="48" t="s">
        <v>46</v>
      </c>
      <c r="B9" s="70">
        <v>122.0</v>
      </c>
      <c r="C9" s="49">
        <v>38.0</v>
      </c>
      <c r="D9" s="49">
        <v>0.0</v>
      </c>
      <c r="E9" s="49">
        <v>0.0</v>
      </c>
      <c r="F9" s="49">
        <v>130.0</v>
      </c>
      <c r="G9" s="49">
        <v>5.0</v>
      </c>
      <c r="H9" s="49">
        <v>168.0</v>
      </c>
      <c r="I9" s="49">
        <v>53.0</v>
      </c>
      <c r="J9" s="49">
        <v>36.0</v>
      </c>
      <c r="K9" s="49">
        <v>115.0</v>
      </c>
      <c r="L9" s="49">
        <v>32.0</v>
      </c>
      <c r="M9" s="49">
        <v>78.0</v>
      </c>
      <c r="N9" s="49">
        <v>39.0</v>
      </c>
      <c r="O9" s="49">
        <v>103.0</v>
      </c>
      <c r="P9" s="49">
        <v>36.0</v>
      </c>
      <c r="Q9" s="49">
        <v>127.0</v>
      </c>
      <c r="R9" s="49">
        <v>7.0</v>
      </c>
      <c r="S9" s="49">
        <v>41.0</v>
      </c>
      <c r="T9" s="49">
        <v>104.0</v>
      </c>
      <c r="U9" s="49">
        <v>24.0</v>
      </c>
      <c r="V9" s="49">
        <v>75.0</v>
      </c>
      <c r="W9" s="49">
        <v>128.0</v>
      </c>
      <c r="X9" s="49">
        <v>17.0</v>
      </c>
      <c r="Y9" s="50">
        <v>157.0</v>
      </c>
      <c r="Z9" s="50">
        <v>36.0</v>
      </c>
      <c r="AA9" s="51">
        <v>13.0</v>
      </c>
    </row>
    <row r="10" ht="12.75" customHeight="1">
      <c r="A10" s="48" t="s">
        <v>51</v>
      </c>
      <c r="B10" s="70">
        <v>175.0</v>
      </c>
      <c r="C10" s="49">
        <v>91.0</v>
      </c>
      <c r="D10" s="49">
        <v>48.0</v>
      </c>
      <c r="E10" s="49">
        <v>58.0</v>
      </c>
      <c r="F10" s="49">
        <v>61.0</v>
      </c>
      <c r="G10" s="49">
        <v>0.0</v>
      </c>
      <c r="H10" s="49">
        <v>122.0</v>
      </c>
      <c r="I10" s="49">
        <v>45.0</v>
      </c>
      <c r="J10" s="49">
        <v>0.0</v>
      </c>
      <c r="K10" s="49">
        <v>104.0</v>
      </c>
      <c r="L10" s="49">
        <v>22.0</v>
      </c>
      <c r="M10" s="49">
        <v>72.0</v>
      </c>
      <c r="N10" s="49">
        <v>0.0</v>
      </c>
      <c r="O10" s="49">
        <v>75.0</v>
      </c>
      <c r="P10" s="49">
        <v>17.0</v>
      </c>
      <c r="Q10" s="49">
        <v>0.0</v>
      </c>
      <c r="R10" s="49">
        <v>0.0</v>
      </c>
      <c r="S10" s="49">
        <v>0.0</v>
      </c>
      <c r="T10" s="49">
        <v>125.0</v>
      </c>
      <c r="U10" s="49">
        <v>0.0</v>
      </c>
      <c r="V10" s="49">
        <v>94.0</v>
      </c>
      <c r="W10" s="49">
        <v>137.0</v>
      </c>
      <c r="X10" s="49">
        <v>0.0</v>
      </c>
      <c r="Y10" s="50">
        <v>97.0</v>
      </c>
      <c r="Z10" s="50">
        <v>0.0</v>
      </c>
      <c r="AA10" s="51">
        <v>0.0</v>
      </c>
    </row>
    <row r="11" ht="12.75" customHeight="1">
      <c r="A11" s="48" t="s">
        <v>56</v>
      </c>
      <c r="B11" s="70">
        <v>130.0</v>
      </c>
      <c r="C11" s="49">
        <v>38.0</v>
      </c>
      <c r="D11" s="49">
        <v>33.0</v>
      </c>
      <c r="E11" s="49">
        <v>61.0</v>
      </c>
      <c r="F11" s="49">
        <v>28.0</v>
      </c>
      <c r="G11" s="49">
        <v>0.0</v>
      </c>
      <c r="H11" s="49">
        <v>97.0</v>
      </c>
      <c r="I11" s="49">
        <v>58.0</v>
      </c>
      <c r="J11" s="49">
        <v>0.0</v>
      </c>
      <c r="K11" s="49">
        <v>39.0</v>
      </c>
      <c r="L11" s="49">
        <v>0.0</v>
      </c>
      <c r="M11" s="49">
        <v>59.0</v>
      </c>
      <c r="N11" s="49">
        <v>3.0</v>
      </c>
      <c r="O11" s="49">
        <v>60.0</v>
      </c>
      <c r="P11" s="49">
        <v>0.0</v>
      </c>
      <c r="Q11" s="49">
        <v>6.0</v>
      </c>
      <c r="R11" s="49">
        <v>0.0</v>
      </c>
      <c r="S11" s="49">
        <v>0.0</v>
      </c>
      <c r="T11" s="49">
        <v>83.0</v>
      </c>
      <c r="U11" s="49">
        <v>0.0</v>
      </c>
      <c r="V11" s="49">
        <v>6.0</v>
      </c>
      <c r="W11" s="49">
        <v>115.0</v>
      </c>
      <c r="X11" s="49">
        <v>0.0</v>
      </c>
      <c r="Y11" s="50">
        <v>15.0</v>
      </c>
      <c r="Z11" s="50">
        <v>0.0</v>
      </c>
      <c r="AA11" s="51">
        <v>0.0</v>
      </c>
    </row>
    <row r="12" ht="12.75" customHeight="1">
      <c r="A12" s="48" t="s">
        <v>61</v>
      </c>
      <c r="B12" s="70">
        <v>185.0</v>
      </c>
      <c r="C12" s="49">
        <v>81.0</v>
      </c>
      <c r="D12" s="56">
        <f>-5.933+(0.616*D25)+(0.482*D20)</f>
        <v>8.527</v>
      </c>
      <c r="E12" s="49">
        <v>97.0</v>
      </c>
      <c r="F12" s="49">
        <v>26.0</v>
      </c>
      <c r="G12" s="49">
        <v>0.0</v>
      </c>
      <c r="H12" s="49">
        <v>156.0</v>
      </c>
      <c r="I12" s="49">
        <v>52.0</v>
      </c>
      <c r="J12" s="49">
        <v>0.0</v>
      </c>
      <c r="K12" s="49">
        <v>46.0</v>
      </c>
      <c r="L12" s="49">
        <v>0.0</v>
      </c>
      <c r="M12" s="49">
        <v>50.0</v>
      </c>
      <c r="N12" s="49">
        <v>0.0</v>
      </c>
      <c r="O12" s="49">
        <v>60.0</v>
      </c>
      <c r="P12" s="49">
        <v>22.0</v>
      </c>
      <c r="Q12" s="49">
        <v>33.0</v>
      </c>
      <c r="R12" s="49">
        <v>0.0</v>
      </c>
      <c r="S12" s="49">
        <v>0.0</v>
      </c>
      <c r="T12" s="49">
        <v>66.0</v>
      </c>
      <c r="U12" s="49">
        <v>50.0</v>
      </c>
      <c r="V12" s="49">
        <v>93.0</v>
      </c>
      <c r="W12" s="49">
        <v>79.0</v>
      </c>
      <c r="X12" s="49">
        <v>0.0</v>
      </c>
      <c r="Y12" s="50">
        <v>62.0</v>
      </c>
      <c r="Z12" s="50">
        <v>0.0</v>
      </c>
      <c r="AA12" s="51">
        <v>0.0</v>
      </c>
    </row>
    <row r="13" ht="12.75" customHeight="1">
      <c r="A13" s="48" t="s">
        <v>66</v>
      </c>
      <c r="B13" s="70">
        <v>163.0</v>
      </c>
      <c r="C13" s="49">
        <v>117.0</v>
      </c>
      <c r="D13" s="49">
        <v>0.0</v>
      </c>
      <c r="E13" s="49">
        <v>64.0</v>
      </c>
      <c r="F13" s="49">
        <v>41.0</v>
      </c>
      <c r="G13" s="49">
        <v>22.0</v>
      </c>
      <c r="H13" s="49">
        <v>155.0</v>
      </c>
      <c r="I13" s="49">
        <v>43.0</v>
      </c>
      <c r="J13" s="49">
        <v>0.0</v>
      </c>
      <c r="K13" s="49">
        <v>137.0</v>
      </c>
      <c r="L13" s="49">
        <v>107.0</v>
      </c>
      <c r="M13" s="49">
        <v>83.0</v>
      </c>
      <c r="N13" s="49">
        <v>25.0</v>
      </c>
      <c r="O13" s="49">
        <v>84.0</v>
      </c>
      <c r="P13" s="49">
        <v>49.0</v>
      </c>
      <c r="Q13" s="49">
        <v>120.0</v>
      </c>
      <c r="R13" s="49">
        <v>39.0</v>
      </c>
      <c r="S13" s="49">
        <v>0.0</v>
      </c>
      <c r="T13" s="49">
        <v>154.0</v>
      </c>
      <c r="U13" s="49">
        <v>66.0</v>
      </c>
      <c r="V13" s="49">
        <v>127.0</v>
      </c>
      <c r="W13" s="49">
        <v>145.0</v>
      </c>
      <c r="X13" s="49">
        <v>0.0</v>
      </c>
      <c r="Y13" s="50">
        <v>94.0</v>
      </c>
      <c r="Z13" s="50">
        <v>0.0</v>
      </c>
      <c r="AA13" s="51">
        <v>18.0</v>
      </c>
    </row>
    <row r="14" ht="12.75" customHeight="1">
      <c r="A14" s="48" t="s">
        <v>70</v>
      </c>
      <c r="B14" s="70">
        <v>165.0</v>
      </c>
      <c r="C14" s="49">
        <v>53.0</v>
      </c>
      <c r="D14" s="49">
        <v>0.0</v>
      </c>
      <c r="E14" s="49">
        <v>0.0</v>
      </c>
      <c r="F14" s="49">
        <v>137.0</v>
      </c>
      <c r="G14" s="49">
        <v>0.0</v>
      </c>
      <c r="H14" s="49">
        <v>157.0</v>
      </c>
      <c r="I14" s="49">
        <v>74.0</v>
      </c>
      <c r="J14" s="49">
        <v>49.0</v>
      </c>
      <c r="K14" s="49">
        <v>123.0</v>
      </c>
      <c r="L14" s="49">
        <v>18.0</v>
      </c>
      <c r="M14" s="49">
        <v>73.0</v>
      </c>
      <c r="N14" s="49">
        <v>0.0</v>
      </c>
      <c r="O14" s="49">
        <v>98.0</v>
      </c>
      <c r="P14" s="49">
        <v>63.0</v>
      </c>
      <c r="Q14" s="49">
        <v>135.0</v>
      </c>
      <c r="R14" s="49">
        <v>0.0</v>
      </c>
      <c r="S14" s="49">
        <v>36.0</v>
      </c>
      <c r="T14" s="49">
        <v>69.0</v>
      </c>
      <c r="U14" s="49">
        <v>33.0</v>
      </c>
      <c r="V14" s="49">
        <v>89.0</v>
      </c>
      <c r="W14" s="49">
        <v>128.0</v>
      </c>
      <c r="X14" s="49">
        <v>19.0</v>
      </c>
      <c r="Y14" s="50">
        <v>131.0</v>
      </c>
      <c r="Z14" s="50">
        <v>28.0</v>
      </c>
      <c r="AA14" s="51">
        <v>0.0</v>
      </c>
    </row>
    <row r="15" ht="12.75" customHeight="1">
      <c r="A15" s="48" t="s">
        <v>75</v>
      </c>
      <c r="B15" s="71">
        <v>245.69396220617605</v>
      </c>
      <c r="C15" s="56">
        <v>112.39191888154862</v>
      </c>
      <c r="D15" s="56">
        <v>69.26478721769857</v>
      </c>
      <c r="E15" s="56">
        <v>30.058303886925792</v>
      </c>
      <c r="F15" s="56">
        <v>126.76762943616531</v>
      </c>
      <c r="G15" s="56">
        <v>16.989476110001537</v>
      </c>
      <c r="H15" s="56">
        <v>185.57735443232446</v>
      </c>
      <c r="I15" s="56">
        <v>104.985566363351</v>
      </c>
      <c r="J15" s="56">
        <v>32.02949482271729</v>
      </c>
      <c r="K15" s="56">
        <v>169.04455600878572</v>
      </c>
      <c r="L15" s="56">
        <v>14.235331032318797</v>
      </c>
      <c r="M15" s="56">
        <v>53.382491371195485</v>
      </c>
      <c r="N15" s="56">
        <v>0.0</v>
      </c>
      <c r="O15" s="56">
        <v>126.33856291182931</v>
      </c>
      <c r="P15" s="56">
        <v>17.794163790398496</v>
      </c>
      <c r="Q15" s="56">
        <v>169.04455600878572</v>
      </c>
      <c r="R15" s="56">
        <v>0.0</v>
      </c>
      <c r="S15" s="57">
        <v>25.0</v>
      </c>
      <c r="T15" s="57">
        <v>140.0</v>
      </c>
      <c r="U15" s="57">
        <v>41.0</v>
      </c>
      <c r="V15" s="57">
        <v>144.0</v>
      </c>
      <c r="W15" s="57">
        <v>130.0</v>
      </c>
      <c r="X15" s="57">
        <v>0.0</v>
      </c>
      <c r="Y15" s="57">
        <v>112.0</v>
      </c>
      <c r="Z15" s="72">
        <v>8.0</v>
      </c>
      <c r="AA15" s="58">
        <v>0.0</v>
      </c>
    </row>
    <row r="16" ht="12.75" customHeight="1">
      <c r="A16" s="48" t="s">
        <v>81</v>
      </c>
      <c r="B16" s="70">
        <v>160.0</v>
      </c>
      <c r="C16" s="49">
        <v>61.0</v>
      </c>
      <c r="D16" s="49">
        <v>0.0</v>
      </c>
      <c r="E16" s="49">
        <v>0.0</v>
      </c>
      <c r="F16" s="49">
        <v>84.0</v>
      </c>
      <c r="G16" s="49">
        <v>25.0</v>
      </c>
      <c r="H16" s="49">
        <v>124.0</v>
      </c>
      <c r="I16" s="49">
        <v>54.0</v>
      </c>
      <c r="J16" s="49">
        <v>15.0</v>
      </c>
      <c r="K16" s="49">
        <v>64.0</v>
      </c>
      <c r="L16" s="49">
        <v>0.0</v>
      </c>
      <c r="M16" s="49">
        <v>36.0</v>
      </c>
      <c r="N16" s="49">
        <v>0.0</v>
      </c>
      <c r="O16" s="49">
        <v>55.0</v>
      </c>
      <c r="P16" s="49">
        <v>0.0</v>
      </c>
      <c r="Q16" s="49">
        <v>102.0</v>
      </c>
      <c r="R16" s="49">
        <v>0.0</v>
      </c>
      <c r="S16" s="49">
        <v>5.0</v>
      </c>
      <c r="T16" s="49">
        <v>121.0</v>
      </c>
      <c r="U16" s="49">
        <v>36.0</v>
      </c>
      <c r="V16" s="49">
        <v>103.0</v>
      </c>
      <c r="W16" s="49">
        <v>154.0</v>
      </c>
      <c r="X16" s="49">
        <v>0.0</v>
      </c>
      <c r="Y16" s="50">
        <v>132.0</v>
      </c>
      <c r="Z16" s="50">
        <v>25.0</v>
      </c>
      <c r="AA16" s="51">
        <v>0.0</v>
      </c>
    </row>
    <row r="17" ht="12.75" customHeight="1">
      <c r="A17" s="48" t="s">
        <v>85</v>
      </c>
      <c r="B17" s="70">
        <v>173.0</v>
      </c>
      <c r="C17" s="49">
        <v>18.0</v>
      </c>
      <c r="D17" s="49">
        <v>53.0</v>
      </c>
      <c r="E17" s="49">
        <v>0.0</v>
      </c>
      <c r="F17" s="49">
        <v>135.0</v>
      </c>
      <c r="G17" s="49">
        <v>10.0</v>
      </c>
      <c r="H17" s="49">
        <v>196.0</v>
      </c>
      <c r="I17" s="49">
        <v>63.0</v>
      </c>
      <c r="J17" s="49">
        <v>50.0</v>
      </c>
      <c r="K17" s="49">
        <v>58.0</v>
      </c>
      <c r="L17" s="49">
        <v>4.0</v>
      </c>
      <c r="M17" s="49">
        <v>39.0</v>
      </c>
      <c r="N17" s="49">
        <v>0.0</v>
      </c>
      <c r="O17" s="49">
        <v>97.0</v>
      </c>
      <c r="P17" s="49">
        <v>36.0</v>
      </c>
      <c r="Q17" s="49">
        <v>92.0</v>
      </c>
      <c r="R17" s="49">
        <v>3.0</v>
      </c>
      <c r="S17" s="49">
        <v>47.0</v>
      </c>
      <c r="T17" s="49">
        <v>104.0</v>
      </c>
      <c r="U17" s="49">
        <v>15.0</v>
      </c>
      <c r="V17" s="49">
        <v>37.0</v>
      </c>
      <c r="W17" s="49">
        <v>123.0</v>
      </c>
      <c r="X17" s="49">
        <v>53.0</v>
      </c>
      <c r="Y17" s="50">
        <v>100.0</v>
      </c>
      <c r="Z17" s="50">
        <v>20.0</v>
      </c>
      <c r="AA17" s="51">
        <v>13.0</v>
      </c>
    </row>
    <row r="18" ht="12.75" customHeight="1">
      <c r="A18" s="48" t="s">
        <v>92</v>
      </c>
      <c r="B18" s="73">
        <f t="shared" ref="B18:R18" si="1">1.032*B16+10.594</f>
        <v>175.714</v>
      </c>
      <c r="C18" s="56">
        <f t="shared" si="1"/>
        <v>73.546</v>
      </c>
      <c r="D18" s="56">
        <f t="shared" si="1"/>
        <v>10.594</v>
      </c>
      <c r="E18" s="56">
        <f t="shared" si="1"/>
        <v>10.594</v>
      </c>
      <c r="F18" s="56">
        <f t="shared" si="1"/>
        <v>97.282</v>
      </c>
      <c r="G18" s="56">
        <f t="shared" si="1"/>
        <v>36.394</v>
      </c>
      <c r="H18" s="56">
        <f t="shared" si="1"/>
        <v>138.562</v>
      </c>
      <c r="I18" s="56">
        <f t="shared" si="1"/>
        <v>66.322</v>
      </c>
      <c r="J18" s="56">
        <f t="shared" si="1"/>
        <v>26.074</v>
      </c>
      <c r="K18" s="56">
        <f t="shared" si="1"/>
        <v>76.642</v>
      </c>
      <c r="L18" s="56">
        <f t="shared" si="1"/>
        <v>10.594</v>
      </c>
      <c r="M18" s="56">
        <f t="shared" si="1"/>
        <v>47.746</v>
      </c>
      <c r="N18" s="56">
        <f t="shared" si="1"/>
        <v>10.594</v>
      </c>
      <c r="O18" s="56">
        <f t="shared" si="1"/>
        <v>67.354</v>
      </c>
      <c r="P18" s="56">
        <f t="shared" si="1"/>
        <v>10.594</v>
      </c>
      <c r="Q18" s="56">
        <f t="shared" si="1"/>
        <v>115.858</v>
      </c>
      <c r="R18" s="56">
        <f t="shared" si="1"/>
        <v>10.594</v>
      </c>
      <c r="S18" s="49">
        <v>27.0</v>
      </c>
      <c r="T18" s="49">
        <v>123.0</v>
      </c>
      <c r="U18" s="49">
        <v>69.0</v>
      </c>
      <c r="V18" s="49">
        <v>125.0</v>
      </c>
      <c r="W18" s="49">
        <v>166.0</v>
      </c>
      <c r="X18" s="49">
        <v>15.0</v>
      </c>
      <c r="Y18" s="50">
        <v>155.0</v>
      </c>
      <c r="Z18" s="50">
        <v>10.0</v>
      </c>
      <c r="AA18" s="51">
        <v>0.0</v>
      </c>
    </row>
    <row r="19" ht="12.75" customHeight="1">
      <c r="A19" s="48" t="s">
        <v>96</v>
      </c>
      <c r="B19" s="70">
        <v>150.0</v>
      </c>
      <c r="C19" s="49">
        <v>79.0</v>
      </c>
      <c r="D19" s="49">
        <v>66.0</v>
      </c>
      <c r="E19" s="49">
        <v>71.0</v>
      </c>
      <c r="F19" s="49">
        <v>48.0</v>
      </c>
      <c r="G19" s="49">
        <v>0.0</v>
      </c>
      <c r="H19" s="49">
        <v>84.0</v>
      </c>
      <c r="I19" s="49">
        <v>36.0</v>
      </c>
      <c r="J19" s="49">
        <v>12.0</v>
      </c>
      <c r="K19" s="49">
        <v>105.0</v>
      </c>
      <c r="L19" s="49">
        <v>52.0</v>
      </c>
      <c r="M19" s="49">
        <v>65.0</v>
      </c>
      <c r="N19" s="49">
        <v>5.0</v>
      </c>
      <c r="O19" s="49">
        <v>94.0</v>
      </c>
      <c r="P19" s="49">
        <v>60.0</v>
      </c>
      <c r="Q19" s="49">
        <v>66.0</v>
      </c>
      <c r="R19" s="49">
        <v>0.0</v>
      </c>
      <c r="S19" s="49">
        <v>0.0</v>
      </c>
      <c r="T19" s="49">
        <v>122.0</v>
      </c>
      <c r="U19" s="49">
        <v>0.0</v>
      </c>
      <c r="V19" s="49">
        <v>53.0</v>
      </c>
      <c r="W19" s="49">
        <v>137.0</v>
      </c>
      <c r="X19" s="49">
        <v>2.0</v>
      </c>
      <c r="Y19" s="50">
        <v>61.0</v>
      </c>
      <c r="Z19" s="50">
        <v>41.0</v>
      </c>
      <c r="AA19" s="51">
        <v>0.0</v>
      </c>
    </row>
    <row r="20" ht="12.75" customHeight="1">
      <c r="A20" s="48" t="s">
        <v>100</v>
      </c>
      <c r="B20" s="70">
        <v>198.0</v>
      </c>
      <c r="C20" s="49">
        <v>94.0</v>
      </c>
      <c r="D20" s="49">
        <v>30.0</v>
      </c>
      <c r="E20" s="49">
        <v>74.0</v>
      </c>
      <c r="F20" s="49">
        <v>43.0</v>
      </c>
      <c r="G20" s="49">
        <v>23.0</v>
      </c>
      <c r="H20" s="49">
        <v>124.0</v>
      </c>
      <c r="I20" s="49">
        <v>61.0</v>
      </c>
      <c r="J20" s="49">
        <v>5.0</v>
      </c>
      <c r="K20" s="49">
        <v>97.0</v>
      </c>
      <c r="L20" s="49">
        <v>33.0</v>
      </c>
      <c r="M20" s="49">
        <v>79.0</v>
      </c>
      <c r="N20" s="49">
        <v>6.0</v>
      </c>
      <c r="O20" s="49">
        <v>80.0</v>
      </c>
      <c r="P20" s="49">
        <v>31.0</v>
      </c>
      <c r="Q20" s="49">
        <v>50.0</v>
      </c>
      <c r="R20" s="49">
        <v>44.0</v>
      </c>
      <c r="S20" s="49">
        <v>0.0</v>
      </c>
      <c r="T20" s="49">
        <v>135.0</v>
      </c>
      <c r="U20" s="49">
        <v>41.0</v>
      </c>
      <c r="V20" s="49">
        <v>97.0</v>
      </c>
      <c r="W20" s="49">
        <v>118.0</v>
      </c>
      <c r="X20" s="49">
        <v>20.0</v>
      </c>
      <c r="Y20" s="50">
        <v>86.0</v>
      </c>
      <c r="Z20" s="50">
        <v>8.0</v>
      </c>
      <c r="AA20" s="51">
        <v>5.0</v>
      </c>
    </row>
    <row r="21" ht="12.75" customHeight="1">
      <c r="A21" s="48" t="s">
        <v>104</v>
      </c>
      <c r="B21" s="74">
        <f t="shared" ref="B21:M21" si="2">0.839*B14+26.187</f>
        <v>164.622</v>
      </c>
      <c r="C21" s="56">
        <f t="shared" si="2"/>
        <v>70.654</v>
      </c>
      <c r="D21" s="56">
        <f t="shared" si="2"/>
        <v>26.187</v>
      </c>
      <c r="E21" s="56">
        <f t="shared" si="2"/>
        <v>26.187</v>
      </c>
      <c r="F21" s="56">
        <f t="shared" si="2"/>
        <v>141.13</v>
      </c>
      <c r="G21" s="56">
        <f t="shared" si="2"/>
        <v>26.187</v>
      </c>
      <c r="H21" s="56">
        <f t="shared" si="2"/>
        <v>157.91</v>
      </c>
      <c r="I21" s="56">
        <f t="shared" si="2"/>
        <v>88.273</v>
      </c>
      <c r="J21" s="56">
        <f t="shared" si="2"/>
        <v>67.298</v>
      </c>
      <c r="K21" s="56">
        <f t="shared" si="2"/>
        <v>129.384</v>
      </c>
      <c r="L21" s="56">
        <f t="shared" si="2"/>
        <v>41.289</v>
      </c>
      <c r="M21" s="56">
        <f t="shared" si="2"/>
        <v>87.434</v>
      </c>
      <c r="N21" s="49">
        <v>58.0</v>
      </c>
      <c r="O21" s="49">
        <v>114.0</v>
      </c>
      <c r="P21" s="49">
        <v>91.0</v>
      </c>
      <c r="Q21" s="49">
        <v>152.0</v>
      </c>
      <c r="R21" s="49">
        <v>11.0</v>
      </c>
      <c r="S21" s="49">
        <v>43.0</v>
      </c>
      <c r="T21" s="49">
        <v>150.0</v>
      </c>
      <c r="U21" s="49">
        <v>74.0</v>
      </c>
      <c r="V21" s="49">
        <v>122.0</v>
      </c>
      <c r="W21" s="49">
        <v>144.0</v>
      </c>
      <c r="X21" s="49">
        <v>0.0</v>
      </c>
      <c r="Y21" s="50">
        <v>60.0</v>
      </c>
      <c r="Z21" s="50">
        <v>43.0</v>
      </c>
      <c r="AA21" s="51">
        <v>0.0</v>
      </c>
    </row>
    <row r="22" ht="12.75" customHeight="1">
      <c r="A22" s="48" t="s">
        <v>109</v>
      </c>
      <c r="B22" s="74">
        <f t="shared" ref="B22:G22" si="3">0.903*B16+1.402</f>
        <v>145.882</v>
      </c>
      <c r="C22" s="56">
        <f t="shared" si="3"/>
        <v>56.485</v>
      </c>
      <c r="D22" s="56">
        <f t="shared" si="3"/>
        <v>1.402</v>
      </c>
      <c r="E22" s="56">
        <f t="shared" si="3"/>
        <v>1.402</v>
      </c>
      <c r="F22" s="56">
        <f t="shared" si="3"/>
        <v>77.254</v>
      </c>
      <c r="G22" s="56">
        <f t="shared" si="3"/>
        <v>23.977</v>
      </c>
      <c r="H22" s="49">
        <v>119.0</v>
      </c>
      <c r="I22" s="49">
        <v>43.0</v>
      </c>
      <c r="J22" s="49">
        <v>11.0</v>
      </c>
      <c r="K22" s="49">
        <v>67.0</v>
      </c>
      <c r="L22" s="49">
        <v>8.0</v>
      </c>
      <c r="M22" s="49">
        <v>39.0</v>
      </c>
      <c r="N22" s="49">
        <v>0.0</v>
      </c>
      <c r="O22" s="49">
        <v>58.0</v>
      </c>
      <c r="P22" s="49">
        <v>7.0</v>
      </c>
      <c r="Q22" s="49">
        <v>84.0</v>
      </c>
      <c r="R22" s="49">
        <v>0.0</v>
      </c>
      <c r="S22" s="49">
        <v>10.0</v>
      </c>
      <c r="T22" s="49">
        <v>106.0</v>
      </c>
      <c r="U22" s="49">
        <v>32.0</v>
      </c>
      <c r="V22" s="49">
        <v>92.0</v>
      </c>
      <c r="W22" s="49">
        <v>149.0</v>
      </c>
      <c r="X22" s="49">
        <v>0.0</v>
      </c>
      <c r="Y22" s="50">
        <v>117.0</v>
      </c>
      <c r="Z22" s="50">
        <v>13.0</v>
      </c>
      <c r="AA22" s="51">
        <v>0.0</v>
      </c>
    </row>
    <row r="23" ht="12.75" customHeight="1">
      <c r="A23" s="48" t="s">
        <v>113</v>
      </c>
      <c r="B23" s="70">
        <v>160.0</v>
      </c>
      <c r="C23" s="49">
        <v>41.0</v>
      </c>
      <c r="D23" s="49">
        <v>0.0</v>
      </c>
      <c r="E23" s="49">
        <v>0.0</v>
      </c>
      <c r="F23" s="49">
        <v>41.0</v>
      </c>
      <c r="G23" s="49">
        <v>0.0</v>
      </c>
      <c r="H23" s="49">
        <v>104.0</v>
      </c>
      <c r="I23" s="49">
        <v>45.0</v>
      </c>
      <c r="J23" s="49">
        <v>0.0</v>
      </c>
      <c r="K23" s="49">
        <v>27.0</v>
      </c>
      <c r="L23" s="49">
        <v>0.0</v>
      </c>
      <c r="M23" s="49">
        <v>26.0</v>
      </c>
      <c r="N23" s="49">
        <v>0.0</v>
      </c>
      <c r="O23" s="49">
        <v>42.0</v>
      </c>
      <c r="P23" s="49">
        <v>0.0</v>
      </c>
      <c r="Q23" s="49">
        <v>0.0</v>
      </c>
      <c r="R23" s="49">
        <v>0.0</v>
      </c>
      <c r="S23" s="49">
        <v>0.0</v>
      </c>
      <c r="T23" s="49">
        <v>78.0</v>
      </c>
      <c r="U23" s="49">
        <v>0.0</v>
      </c>
      <c r="V23" s="49">
        <v>36.0</v>
      </c>
      <c r="W23" s="49">
        <v>112.0</v>
      </c>
      <c r="X23" s="49">
        <v>0.0</v>
      </c>
      <c r="Y23" s="50">
        <v>18.0</v>
      </c>
      <c r="Z23" s="50">
        <v>0.0</v>
      </c>
      <c r="AA23" s="51">
        <v>0.0</v>
      </c>
    </row>
    <row r="24" ht="12.75" customHeight="1">
      <c r="A24" s="62" t="s">
        <v>117</v>
      </c>
      <c r="B24" s="75">
        <v>157.0</v>
      </c>
      <c r="C24" s="53">
        <v>89.0</v>
      </c>
      <c r="D24" s="53">
        <v>81.0</v>
      </c>
      <c r="E24" s="53">
        <v>9.0</v>
      </c>
      <c r="F24" s="53">
        <v>107.0</v>
      </c>
      <c r="G24" s="53">
        <v>0.0</v>
      </c>
      <c r="H24" s="53">
        <v>109.0</v>
      </c>
      <c r="I24" s="53">
        <v>49.0</v>
      </c>
      <c r="J24" s="53">
        <v>0.0</v>
      </c>
      <c r="K24" s="53">
        <v>112.0</v>
      </c>
      <c r="L24" s="53">
        <v>35.0</v>
      </c>
      <c r="M24" s="53">
        <v>42.0</v>
      </c>
      <c r="N24" s="53">
        <v>12.0</v>
      </c>
      <c r="O24" s="53">
        <v>76.0</v>
      </c>
      <c r="P24" s="53">
        <v>26.0</v>
      </c>
      <c r="Q24" s="53">
        <v>106.0</v>
      </c>
      <c r="R24" s="53">
        <v>0.0</v>
      </c>
      <c r="S24" s="53">
        <v>42.0</v>
      </c>
      <c r="T24" s="53">
        <v>101.0</v>
      </c>
      <c r="U24" s="53">
        <v>14.0</v>
      </c>
      <c r="V24" s="53">
        <v>95.0</v>
      </c>
      <c r="W24" s="53">
        <v>150.0</v>
      </c>
      <c r="X24" s="53">
        <v>0.0</v>
      </c>
      <c r="Y24" s="55">
        <v>122.0</v>
      </c>
      <c r="Z24" s="55">
        <v>10.0</v>
      </c>
      <c r="AA24" s="63">
        <v>0.0</v>
      </c>
    </row>
    <row r="25" ht="12.75" customHeight="1">
      <c r="A25" s="48" t="s">
        <v>122</v>
      </c>
      <c r="B25" s="70">
        <v>102.0</v>
      </c>
      <c r="C25" s="49">
        <v>69.0</v>
      </c>
      <c r="D25" s="49">
        <v>0.0</v>
      </c>
      <c r="E25" s="49">
        <v>124.0</v>
      </c>
      <c r="F25" s="49">
        <v>0.0</v>
      </c>
      <c r="G25" s="49">
        <v>0.0</v>
      </c>
      <c r="H25" s="49">
        <v>116.0</v>
      </c>
      <c r="I25" s="49">
        <v>32.0</v>
      </c>
      <c r="J25" s="49">
        <v>0.0</v>
      </c>
      <c r="K25" s="49">
        <v>23.0</v>
      </c>
      <c r="L25" s="49">
        <v>0.0</v>
      </c>
      <c r="M25" s="49">
        <v>46.0</v>
      </c>
      <c r="N25" s="49">
        <v>0.0</v>
      </c>
      <c r="O25" s="49">
        <v>50.0</v>
      </c>
      <c r="P25" s="49">
        <v>0.0</v>
      </c>
      <c r="Q25" s="49">
        <v>3.0</v>
      </c>
      <c r="R25" s="49">
        <v>0.0</v>
      </c>
      <c r="S25" s="49">
        <v>0.0</v>
      </c>
      <c r="T25" s="49">
        <v>72.0</v>
      </c>
      <c r="U25" s="49">
        <v>38.0</v>
      </c>
      <c r="V25" s="49">
        <v>91.0</v>
      </c>
      <c r="W25" s="49">
        <v>88.0</v>
      </c>
      <c r="X25" s="49">
        <v>0.0</v>
      </c>
      <c r="Y25" s="50">
        <v>52.0</v>
      </c>
      <c r="Z25" s="50">
        <v>0.0</v>
      </c>
      <c r="AA25" s="51">
        <v>0.0</v>
      </c>
    </row>
    <row r="26" ht="12.75" customHeight="1">
      <c r="A26" s="48" t="s">
        <v>127</v>
      </c>
      <c r="B26" s="70"/>
      <c r="C26" s="49">
        <v>36.0</v>
      </c>
      <c r="D26" s="49">
        <v>58.0</v>
      </c>
      <c r="E26" s="49">
        <v>0.0</v>
      </c>
      <c r="F26" s="49">
        <v>117.0</v>
      </c>
      <c r="G26" s="49">
        <v>8.0</v>
      </c>
      <c r="H26" s="49">
        <v>126.0</v>
      </c>
      <c r="I26" s="49">
        <v>61.0</v>
      </c>
      <c r="J26" s="49">
        <v>58.0</v>
      </c>
      <c r="K26" s="49">
        <v>69.0</v>
      </c>
      <c r="L26" s="49">
        <v>1.0</v>
      </c>
      <c r="M26" s="49">
        <v>53.0</v>
      </c>
      <c r="N26" s="49">
        <v>27.0</v>
      </c>
      <c r="O26" s="49">
        <v>73.0</v>
      </c>
      <c r="P26" s="49">
        <v>40.0</v>
      </c>
      <c r="Q26" s="49">
        <v>86.0</v>
      </c>
      <c r="R26" s="49">
        <v>0.0</v>
      </c>
      <c r="S26" s="49">
        <v>42.0</v>
      </c>
      <c r="T26" s="49">
        <v>94.0</v>
      </c>
      <c r="U26" s="49">
        <v>0.0</v>
      </c>
      <c r="V26" s="49">
        <v>106.0</v>
      </c>
      <c r="W26" s="49">
        <v>121.0</v>
      </c>
      <c r="X26" s="49">
        <v>3.0</v>
      </c>
      <c r="Y26" s="50">
        <v>58.0</v>
      </c>
      <c r="Z26" s="50">
        <v>23.0</v>
      </c>
      <c r="AA26" s="51">
        <v>8.0</v>
      </c>
    </row>
    <row r="27" ht="12.75" customHeight="1">
      <c r="A27" s="48" t="s">
        <v>132</v>
      </c>
      <c r="B27" s="70">
        <v>196.0</v>
      </c>
      <c r="C27" s="49">
        <v>0.0</v>
      </c>
      <c r="D27" s="49">
        <v>0.0</v>
      </c>
      <c r="E27" s="49">
        <v>0.0</v>
      </c>
      <c r="F27" s="49">
        <v>76.0</v>
      </c>
      <c r="G27" s="49">
        <v>0.0</v>
      </c>
      <c r="H27" s="49">
        <v>107.0</v>
      </c>
      <c r="I27" s="49">
        <v>2.0</v>
      </c>
      <c r="J27" s="49">
        <v>0.0</v>
      </c>
      <c r="K27" s="49">
        <v>63.0</v>
      </c>
      <c r="L27" s="49">
        <v>0.0</v>
      </c>
      <c r="M27" s="49">
        <v>17.0</v>
      </c>
      <c r="N27" s="49">
        <v>0.0</v>
      </c>
      <c r="O27" s="49">
        <v>69.0</v>
      </c>
      <c r="P27" s="49">
        <v>0.0</v>
      </c>
      <c r="Q27" s="49">
        <v>73.0</v>
      </c>
      <c r="R27" s="49">
        <v>0.0</v>
      </c>
      <c r="S27" s="49">
        <v>0.0</v>
      </c>
      <c r="T27" s="49">
        <v>85.0</v>
      </c>
      <c r="U27" s="49">
        <v>0.0</v>
      </c>
      <c r="V27" s="49">
        <v>65.0</v>
      </c>
      <c r="W27" s="49">
        <v>138.0</v>
      </c>
      <c r="X27" s="49">
        <v>0.0</v>
      </c>
      <c r="Y27" s="50">
        <v>99.0</v>
      </c>
      <c r="Z27" s="50">
        <v>5.0</v>
      </c>
      <c r="AA27" s="51">
        <v>0.0</v>
      </c>
    </row>
    <row r="28" ht="13.5" customHeight="1">
      <c r="A28" s="64" t="s">
        <v>136</v>
      </c>
      <c r="B28" s="76">
        <v>152.0</v>
      </c>
      <c r="C28" s="65">
        <v>46.0</v>
      </c>
      <c r="D28" s="65"/>
      <c r="E28" s="65">
        <v>97.0</v>
      </c>
      <c r="F28" s="65">
        <v>93.0</v>
      </c>
      <c r="G28" s="65">
        <v>0.0</v>
      </c>
      <c r="H28" s="65">
        <v>164.0</v>
      </c>
      <c r="I28" s="65">
        <v>27.0</v>
      </c>
      <c r="J28" s="65">
        <v>0.0</v>
      </c>
      <c r="K28" s="65">
        <v>83.0</v>
      </c>
      <c r="L28" s="65">
        <v>0.0</v>
      </c>
      <c r="M28" s="65">
        <v>64.0</v>
      </c>
      <c r="N28" s="65">
        <v>0.0</v>
      </c>
      <c r="O28" s="65">
        <v>99.0</v>
      </c>
      <c r="P28" s="65">
        <v>5.0</v>
      </c>
      <c r="Q28" s="65">
        <v>117.0</v>
      </c>
      <c r="R28" s="65">
        <v>0.0</v>
      </c>
      <c r="S28" s="65">
        <v>0.0</v>
      </c>
      <c r="T28" s="65">
        <v>75.0</v>
      </c>
      <c r="U28" s="65">
        <v>30.0</v>
      </c>
      <c r="V28" s="65">
        <v>85.0</v>
      </c>
      <c r="W28" s="65">
        <v>109.0</v>
      </c>
      <c r="X28" s="65">
        <v>0.0</v>
      </c>
      <c r="Y28" s="66">
        <v>108.0</v>
      </c>
      <c r="Z28" s="66">
        <v>0.0</v>
      </c>
      <c r="AA28" s="67">
        <v>0.0</v>
      </c>
    </row>
    <row r="29" ht="12.75" customHeight="1">
      <c r="A29" s="68" t="s">
        <v>191</v>
      </c>
    </row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